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05" windowWidth="15330" windowHeight="4365" tabRatio="766" activeTab="0"/>
  </bookViews>
  <sheets>
    <sheet name="別表１" sheetId="1" r:id="rId1"/>
    <sheet name="別表２" sheetId="2" r:id="rId2"/>
    <sheet name="別表３" sheetId="3" r:id="rId3"/>
    <sheet name="別表４" sheetId="4" r:id="rId4"/>
    <sheet name="別表５" sheetId="5" r:id="rId5"/>
    <sheet name="別表６" sheetId="6" r:id="rId6"/>
    <sheet name="別表７・８" sheetId="7" r:id="rId7"/>
    <sheet name="別表９（１）" sheetId="8" r:id="rId8"/>
    <sheet name="別表９（２）" sheetId="9" r:id="rId9"/>
    <sheet name="別表１０" sheetId="10" r:id="rId10"/>
    <sheet name="別表１１" sheetId="11" r:id="rId11"/>
    <sheet name="別表１８" sheetId="12" r:id="rId12"/>
    <sheet name="別表１９" sheetId="13" r:id="rId13"/>
    <sheet name="別表２０" sheetId="14" r:id="rId14"/>
    <sheet name="別表２１" sheetId="15" r:id="rId15"/>
    <sheet name="別表２２" sheetId="16" r:id="rId16"/>
    <sheet name="別表２３" sheetId="17" r:id="rId17"/>
    <sheet name="別表２４" sheetId="18" r:id="rId18"/>
    <sheet name="別表２５" sheetId="19" r:id="rId19"/>
    <sheet name="別表２６" sheetId="20" r:id="rId20"/>
    <sheet name="別表２７" sheetId="21" r:id="rId21"/>
    <sheet name="別表２８" sheetId="22" r:id="rId22"/>
    <sheet name="別表２９" sheetId="23" r:id="rId23"/>
    <sheet name="別表３０" sheetId="24" r:id="rId24"/>
    <sheet name="別表３１" sheetId="25" r:id="rId25"/>
    <sheet name="別表３２" sheetId="26" r:id="rId26"/>
    <sheet name="別表３３" sheetId="27" r:id="rId27"/>
    <sheet name="別表３４" sheetId="28" r:id="rId28"/>
    <sheet name="別表３５" sheetId="29" r:id="rId29"/>
    <sheet name="別表３６" sheetId="30" r:id="rId30"/>
    <sheet name="別表３７" sheetId="31" r:id="rId31"/>
    <sheet name="別表３８" sheetId="32" r:id="rId32"/>
    <sheet name="別表３９" sheetId="33" r:id="rId33"/>
  </sheets>
  <definedNames>
    <definedName name="_xlnm.Print_Area" localSheetId="0">'別表１'!$A$1:$W$45</definedName>
    <definedName name="_xlnm.Print_Area" localSheetId="11">'別表１８'!$A$1:$J$12</definedName>
    <definedName name="_xlnm.Print_Area" localSheetId="12">'別表１９'!$A$1:$L$20</definedName>
    <definedName name="_xlnm.Print_Area" localSheetId="1">'別表２'!$A$1:$D$30</definedName>
    <definedName name="_xlnm.Print_Area" localSheetId="16">'別表２３'!$A$1:$X$25</definedName>
    <definedName name="_xlnm.Print_Area" localSheetId="18">'別表２５'!$A$1:$AM$22</definedName>
    <definedName name="_xlnm.Print_Area" localSheetId="20">'別表２７'!$A$1:$X$29</definedName>
    <definedName name="_xlnm.Print_Area" localSheetId="21">'別表２８'!$A$1:$F$14</definedName>
    <definedName name="_xlnm.Print_Area" localSheetId="22">'別表２９'!$A$1:$N$38</definedName>
    <definedName name="_xlnm.Print_Area" localSheetId="2">'別表３'!$A$1:$I$32</definedName>
    <definedName name="_xlnm.Print_Area" localSheetId="24">'別表３１'!$B$1:$N$32</definedName>
    <definedName name="_xlnm.Print_Area" localSheetId="26">'別表３３'!$A$1:$AM$40</definedName>
    <definedName name="_xlnm.Print_Area" localSheetId="27">'別表３４'!$A$1:$T$26</definedName>
    <definedName name="_xlnm.Print_Area" localSheetId="29">'別表３６'!$A$1:$X$29</definedName>
    <definedName name="_xlnm.Print_Area" localSheetId="30">'別表３７'!$A$1:$F$14</definedName>
    <definedName name="_xlnm.Print_Area" localSheetId="31">'別表３８'!$A$1:$N$38</definedName>
    <definedName name="_xlnm.Print_Area" localSheetId="3">'別表４'!$A$1:$L$11</definedName>
    <definedName name="_xlnm.Print_Area" localSheetId="4">'別表５'!$A$1:$H$6</definedName>
    <definedName name="_xlnm.Print_Area" localSheetId="5">'別表６'!$A$1:$V$49</definedName>
    <definedName name="_xlnm.Print_Area" localSheetId="6">'別表７・８'!$A$1:$K$38</definedName>
    <definedName name="_xlnm.Print_Area" localSheetId="8">'別表９（２）'!$A$1:$AG$20</definedName>
  </definedNames>
  <calcPr fullCalcOnLoad="1"/>
</workbook>
</file>

<file path=xl/sharedStrings.xml><?xml version="1.0" encoding="utf-8"?>
<sst xmlns="http://schemas.openxmlformats.org/spreadsheetml/2006/main" count="1879" uniqueCount="668">
  <si>
    <t>　府　民　税　決　定　税　額　等　調</t>
  </si>
  <si>
    <t>普　　通　　徴　　収</t>
  </si>
  <si>
    <t>特　　別　　徴　　収</t>
  </si>
  <si>
    <t>区　　　　　　　　　分</t>
  </si>
  <si>
    <t>当 該 年 度 の 課 税 額</t>
  </si>
  <si>
    <t>円</t>
  </si>
  <si>
    <t>特別徴収</t>
  </si>
  <si>
    <t>となるべき課税額</t>
  </si>
  <si>
    <t>差　　　　　引</t>
  </si>
  <si>
    <t>前年度の課税額のうち</t>
  </si>
  <si>
    <t>当該年度の収入額と</t>
  </si>
  <si>
    <t>計</t>
  </si>
  <si>
    <t>納　税　義　務　者　数</t>
  </si>
  <si>
    <t>人</t>
  </si>
  <si>
    <t>件</t>
  </si>
  <si>
    <t>注</t>
  </si>
  <si>
    <t>　（　　）内は均等割額を内書で示す。</t>
  </si>
  <si>
    <t>分 離 課 税 に 係 る</t>
  </si>
  <si>
    <t>所　　得　　割　　額</t>
  </si>
  <si>
    <t>前　年　度　対　比</t>
  </si>
  <si>
    <t>現</t>
  </si>
  <si>
    <t>年</t>
  </si>
  <si>
    <t>度</t>
  </si>
  <si>
    <t>分</t>
  </si>
  <si>
    <t>課　税　所　得　金　額</t>
  </si>
  <si>
    <t>税　　　　額</t>
  </si>
  <si>
    <t>区　　　　分</t>
  </si>
  <si>
    <t>第 １ 種 事 業</t>
  </si>
  <si>
    <t>第３種事業</t>
  </si>
  <si>
    <t>過</t>
  </si>
  <si>
    <t>合　　　　計</t>
  </si>
  <si>
    <t>　事　業　税　決　定　税　額　等　調</t>
  </si>
  <si>
    <t>減　　免　　税　　額</t>
  </si>
  <si>
    <t>差 引 税 額</t>
  </si>
  <si>
    <t>前年度対比</t>
  </si>
  <si>
    <t>法　人　数</t>
  </si>
  <si>
    <t>取扱営業所数</t>
  </si>
  <si>
    <t>納入営業所数</t>
  </si>
  <si>
    <t>銀行等</t>
  </si>
  <si>
    <t>(「銀行」と名の付くもの全部)</t>
  </si>
  <si>
    <t>信用金庫等</t>
  </si>
  <si>
    <t>（信用組合・労働金庫を含む）</t>
  </si>
  <si>
    <t>農林中央金庫等</t>
  </si>
  <si>
    <t>（農林中金・連合会を含む）</t>
  </si>
  <si>
    <t>証券会社</t>
  </si>
  <si>
    <t>（抵当証券を含む）</t>
  </si>
  <si>
    <t>保険会社等</t>
  </si>
  <si>
    <t>社内預金実施企業</t>
  </si>
  <si>
    <t>その他金融機関等</t>
  </si>
  <si>
    <t>郵便局</t>
  </si>
  <si>
    <t>前年度対比</t>
  </si>
  <si>
    <t>％</t>
  </si>
  <si>
    <t>　　2　取扱営業所とは、府内に所在する利子等の支払の事務又は支払の取扱いの事務を行う</t>
  </si>
  <si>
    <t>　　 営業所・店舗・事務所などをいう。</t>
  </si>
  <si>
    <t>　　3　納入営業所とは、実際に納入申告を行う営業所・店舗・事務所などをいう。</t>
  </si>
  <si>
    <t>件　数</t>
  </si>
  <si>
    <t>構成比</t>
  </si>
  <si>
    <t>前年度　対　比</t>
  </si>
  <si>
    <t>税　　　額</t>
  </si>
  <si>
    <t>銀行預金利子</t>
  </si>
  <si>
    <t>勤務先預金等の利子</t>
  </si>
  <si>
    <t>定期積金の給付補てん金</t>
  </si>
  <si>
    <t>抵当証券の利息</t>
  </si>
  <si>
    <t>小　　　　　　計</t>
  </si>
  <si>
    <t>合　　　　　　　　　計</t>
  </si>
  <si>
    <t>Ａのうち翌年度の収入</t>
  </si>
  <si>
    <t>額となるべき課税額</t>
  </si>
  <si>
    <t>第 ２ 種 事 業</t>
  </si>
  <si>
    <t>前年度
対　比</t>
  </si>
  <si>
    <t>上場株式等の配当等</t>
  </si>
  <si>
    <t>件</t>
  </si>
  <si>
    <t>特定投資法人の投資口の配当等</t>
  </si>
  <si>
    <t>前年度</t>
  </si>
  <si>
    <t>件　数</t>
  </si>
  <si>
    <t>税　　額</t>
  </si>
  <si>
    <t>あん摩業等以外</t>
  </si>
  <si>
    <t>あん摩業等</t>
  </si>
  <si>
    <t>源泉徴収選択口座内配当等</t>
  </si>
  <si>
    <t>私募公社債等運用投資信託等の収益の分配等</t>
  </si>
  <si>
    <t>特別徴収義務者</t>
  </si>
  <si>
    <t>法人</t>
  </si>
  <si>
    <r>
      <t>当</t>
    </r>
    <r>
      <rPr>
        <sz val="6"/>
        <rFont val="ＭＳ Ｐ明朝"/>
        <family val="1"/>
      </rPr>
      <t xml:space="preserve"> </t>
    </r>
    <r>
      <rPr>
        <sz val="12"/>
        <rFont val="ＭＳ Ｐ明朝"/>
        <family val="1"/>
      </rPr>
      <t>該</t>
    </r>
    <r>
      <rPr>
        <sz val="6"/>
        <rFont val="ＭＳ Ｐ明朝"/>
        <family val="1"/>
      </rPr>
      <t xml:space="preserve"> </t>
    </r>
    <r>
      <rPr>
        <sz val="12"/>
        <rFont val="ＭＳ Ｐ明朝"/>
        <family val="1"/>
      </rPr>
      <t>年</t>
    </r>
    <r>
      <rPr>
        <sz val="6"/>
        <rFont val="ＭＳ Ｐ明朝"/>
        <family val="1"/>
      </rPr>
      <t xml:space="preserve"> </t>
    </r>
    <r>
      <rPr>
        <sz val="12"/>
        <rFont val="ＭＳ Ｐ明朝"/>
        <family val="1"/>
      </rPr>
      <t>度</t>
    </r>
    <r>
      <rPr>
        <sz val="6"/>
        <rFont val="ＭＳ Ｐ明朝"/>
        <family val="1"/>
      </rPr>
      <t xml:space="preserve"> </t>
    </r>
    <r>
      <rPr>
        <sz val="12"/>
        <rFont val="ＭＳ Ｐ明朝"/>
        <family val="1"/>
      </rPr>
      <t>の</t>
    </r>
    <r>
      <rPr>
        <sz val="6"/>
        <rFont val="ＭＳ Ｐ明朝"/>
        <family val="1"/>
      </rPr>
      <t xml:space="preserve"> </t>
    </r>
    <r>
      <rPr>
        <sz val="12"/>
        <rFont val="ＭＳ Ｐ明朝"/>
        <family val="1"/>
      </rPr>
      <t>課</t>
    </r>
    <r>
      <rPr>
        <sz val="6"/>
        <rFont val="ＭＳ Ｐ明朝"/>
        <family val="1"/>
      </rPr>
      <t xml:space="preserve"> </t>
    </r>
    <r>
      <rPr>
        <sz val="12"/>
        <rFont val="ＭＳ Ｐ明朝"/>
        <family val="1"/>
      </rPr>
      <t>税</t>
    </r>
    <r>
      <rPr>
        <sz val="6"/>
        <rFont val="ＭＳ Ｐ明朝"/>
        <family val="1"/>
      </rPr>
      <t xml:space="preserve"> </t>
    </r>
    <r>
      <rPr>
        <sz val="12"/>
        <rFont val="ＭＳ Ｐ明朝"/>
        <family val="1"/>
      </rPr>
      <t>件</t>
    </r>
    <r>
      <rPr>
        <sz val="6"/>
        <rFont val="ＭＳ Ｐ明朝"/>
        <family val="1"/>
      </rPr>
      <t xml:space="preserve"> </t>
    </r>
    <r>
      <rPr>
        <sz val="12"/>
        <rFont val="ＭＳ Ｐ明朝"/>
        <family val="1"/>
      </rPr>
      <t>数</t>
    </r>
  </si>
  <si>
    <t>そ　　　　の　　　　他</t>
  </si>
  <si>
    <t>外貨建預貯金等の為替差益</t>
  </si>
  <si>
    <t>行番号</t>
  </si>
  <si>
    <t>計</t>
  </si>
  <si>
    <t>投資信託でその設定に係る受益権の募集が公募により行われたものの収益の分配</t>
  </si>
  <si>
    <t>特定目的信託の社債的受益証券の剰余金の配分のうち公募のもの</t>
  </si>
  <si>
    <t>特定公社債の利子・特定口座外の割引債の償還金</t>
  </si>
  <si>
    <t>注１</t>
  </si>
  <si>
    <t>区　　分</t>
  </si>
  <si>
    <t>特定株式等譲渡所得</t>
  </si>
  <si>
    <t>国外一般公社債等の利子等</t>
  </si>
  <si>
    <t>特定目的信託の社債的受益証券の収益の分配</t>
  </si>
  <si>
    <t>国外私募社債等運用投資信託等の収益の分配</t>
  </si>
  <si>
    <t>公社債投資信託のうち
公募公社債投資信託以外の
収益の分配</t>
  </si>
  <si>
    <t>財形貯蓄契約に係る
生命保険等の差益　　　　　　　　</t>
  </si>
  <si>
    <t>特定公社債以外の公社債の利子</t>
  </si>
  <si>
    <t>銀行以外の金融機関の
預貯金利子</t>
  </si>
  <si>
    <t>貴金属等の売戻し条件付
売買契約の利益</t>
  </si>
  <si>
    <t>一時払養老保険・一時払損害
保険等の差益</t>
  </si>
  <si>
    <t>　平成28年１月以降の区分「特定公社債以外の公社債の利子」、「公社債投資信託のうち公募公社債投資信託以外の収益の分配」及び「国外一般公社債等の利子等」の前年度対比については、平成28年１月以降の各区分における件数及び税額に対する比率、その他の区分の前年度対比については平成27年度中の件数及び税額に対する比率を表示している。</t>
  </si>
  <si>
    <t>区分</t>
  </si>
  <si>
    <t>　    　決定税額等調</t>
  </si>
  <si>
    <t>普通法人</t>
  </si>
  <si>
    <t xml:space="preserve">特別法人・公益法人・人格のない社団等    </t>
  </si>
  <si>
    <t>合計（円）
A</t>
  </si>
  <si>
    <t>前年度税額（円）
B</t>
  </si>
  <si>
    <t>前年度対比（％）</t>
  </si>
  <si>
    <t>中間事業年度分（円）</t>
  </si>
  <si>
    <t>法定事業年度分</t>
  </si>
  <si>
    <t xml:space="preserve">法定事業年度分    </t>
  </si>
  <si>
    <t>確定申告分（円）</t>
  </si>
  <si>
    <t>修正申告･更正・決定分（円）</t>
  </si>
  <si>
    <t>現事業年度分</t>
  </si>
  <si>
    <t>単独法人</t>
  </si>
  <si>
    <t>分割法人</t>
  </si>
  <si>
    <t>本府本店法人</t>
  </si>
  <si>
    <t>他府県本店法人</t>
  </si>
  <si>
    <t>過事業年度分</t>
  </si>
  <si>
    <t>合計</t>
  </si>
  <si>
    <t>注　　（　　）内は減免税額を外書きで示す。</t>
  </si>
  <si>
    <t>　　決定税額等調</t>
  </si>
  <si>
    <t>注　　〔　　〕内は外形標準課税対象法人に係る決定税額を内書きで示す。</t>
  </si>
  <si>
    <t>（1）所管法人数調</t>
  </si>
  <si>
    <t>区　　　分</t>
  </si>
  <si>
    <t>法人数</t>
  </si>
  <si>
    <t>本年度</t>
  </si>
  <si>
    <t>資本金１億円以下</t>
  </si>
  <si>
    <t>資本金１億円超</t>
  </si>
  <si>
    <t>①普通法人</t>
  </si>
  <si>
    <t>単　　独　　法　　人</t>
  </si>
  <si>
    <t>小　　計</t>
  </si>
  <si>
    <t>②収入金額課税法人</t>
  </si>
  <si>
    <t>計　　（①＋②）</t>
  </si>
  <si>
    <t>③特別法人（法第７２条の２４の７第５項）</t>
  </si>
  <si>
    <t>④公益法人(法第７２条の５）</t>
  </si>
  <si>
    <t>⑤みなす法人（法第７２条の２第４項）</t>
  </si>
  <si>
    <t>⑥均等割のみ課する法人（法第５２条第２項第４号）</t>
  </si>
  <si>
    <t>（２）業種別・規模別</t>
  </si>
  <si>
    <t>支店法人</t>
  </si>
  <si>
    <t>500万円</t>
  </si>
  <si>
    <t>1,000万円</t>
  </si>
  <si>
    <t>1億円</t>
  </si>
  <si>
    <t>10億円</t>
  </si>
  <si>
    <t>以　　上</t>
  </si>
  <si>
    <t>１億円</t>
  </si>
  <si>
    <t>超</t>
  </si>
  <si>
    <t>50億円</t>
  </si>
  <si>
    <t>未　　満</t>
  </si>
  <si>
    <t>未　　　満</t>
  </si>
  <si>
    <t>農　林　水　産　業</t>
  </si>
  <si>
    <t>鉱　業</t>
  </si>
  <si>
    <t>建　 　　設　 　　業</t>
  </si>
  <si>
    <t>製　　 　造　　 　業</t>
  </si>
  <si>
    <t>卸売業</t>
  </si>
  <si>
    <t>小売業</t>
  </si>
  <si>
    <t>金融保険業</t>
  </si>
  <si>
    <t>不動産業</t>
  </si>
  <si>
    <t>運輸・倉庫・通信
電　気　・　ガ　ス</t>
  </si>
  <si>
    <t>サービス業・その他</t>
  </si>
  <si>
    <t>合　　　計</t>
  </si>
  <si>
    <t>事業税の課税標準額等の通知書処理件数</t>
  </si>
  <si>
    <t>月別</t>
  </si>
  <si>
    <t>作成件数</t>
  </si>
  <si>
    <t>送付件数</t>
  </si>
  <si>
    <t>受理件数</t>
  </si>
  <si>
    <t>５</t>
  </si>
  <si>
    <t>６</t>
  </si>
  <si>
    <t>７</t>
  </si>
  <si>
    <t>８</t>
  </si>
  <si>
    <t>９</t>
  </si>
  <si>
    <t>１０</t>
  </si>
  <si>
    <t>１１</t>
  </si>
  <si>
    <t>１２</t>
  </si>
  <si>
    <t>1　 平　成　29　年　度　個　人</t>
  </si>
  <si>
    <t>①</t>
  </si>
  <si>
    <t>②</t>
  </si>
  <si>
    <t>③</t>
  </si>
  <si>
    <t>① + ② + ③ ＝ ④</t>
  </si>
  <si>
    <t>％</t>
  </si>
  <si>
    <t>Ａ</t>
  </si>
  <si>
    <t>Ｂ</t>
  </si>
  <si>
    <t>（ Ａ　-　Ｂ ）</t>
  </si>
  <si>
    <t>Ｃ</t>
  </si>
  <si>
    <t>Ｄ</t>
  </si>
  <si>
    <t>（ Ｃ　+　Ｄ ）</t>
  </si>
  <si>
    <t>―</t>
  </si>
  <si>
    <t>2　平成29年度府民税利子割特別徴収義務者数調</t>
  </si>
  <si>
    <t>区　　　　分</t>
  </si>
  <si>
    <t>特別徴収義務者（平成30年3月31日現在）</t>
  </si>
  <si>
    <t xml:space="preserve"> 合　　　　　　　　　計 </t>
  </si>
  <si>
    <t>％</t>
  </si>
  <si>
    <t>注　1　（　　）内は、平成29年3月31日現在の数値である。</t>
  </si>
  <si>
    <t>3　平成29年度府民税利子割決定税額等調</t>
  </si>
  <si>
    <t>H28年度</t>
  </si>
  <si>
    <t>件　数</t>
  </si>
  <si>
    <t>税　　額</t>
  </si>
  <si>
    <t>公社債利子等　</t>
  </si>
  <si>
    <t>件</t>
  </si>
  <si>
    <t>％</t>
  </si>
  <si>
    <t>件</t>
  </si>
  <si>
    <t>合同運用信託の収益の分配</t>
  </si>
  <si>
    <t>郵便貯金利子</t>
  </si>
  <si>
    <t>私募公社債等運用投資信託の
収益の分配</t>
  </si>
  <si>
    <t>－</t>
  </si>
  <si>
    <t>－</t>
  </si>
  <si>
    <t>－</t>
  </si>
  <si>
    <t>金融類似商品</t>
  </si>
  <si>
    <t>懸賞金付預貯金等の懸賞金等</t>
  </si>
  <si>
    <t>掛金の給付補てん金</t>
  </si>
  <si>
    <t>　件数欄は、原則として特別徴収義務者から申告された申告書の枚数を計上した。</t>
  </si>
  <si>
    <t>２</t>
  </si>
  <si>
    <t>　金融類似商品欄における各商品ごとの件数については、１にかかわらず､申告書に内訳として記載されている各商品ごとの申告件数を（　　）書で表示した。</t>
  </si>
  <si>
    <t>３</t>
  </si>
  <si>
    <t>４</t>
  </si>
  <si>
    <t>　「区分」欄の「その他」には、過年度の現年調定分など、調査表の区分に該当しない場合に、当該税額等を記載すること。</t>
  </si>
  <si>
    <t>4　平成29年度　府民税配当割決定税額等調</t>
  </si>
  <si>
    <t>％</t>
  </si>
  <si>
    <t>5　平成29年度　府民税株式等譲渡所得割決定税額等調</t>
  </si>
  <si>
    <t>件　数</t>
  </si>
  <si>
    <t>税　　額</t>
  </si>
  <si>
    <t>6 　平　成　29　年　度　個　人</t>
  </si>
  <si>
    <t>①</t>
  </si>
  <si>
    <t>皆増</t>
  </si>
  <si>
    <t>　① + ②</t>
  </si>
  <si>
    <t>7　平成29年度    法人府民税</t>
  </si>
  <si>
    <t>皆減</t>
  </si>
  <si>
    <t>8　平成29年度法人事業税</t>
  </si>
  <si>
    <t>9　平成29年度法人数調</t>
  </si>
  <si>
    <t>　</t>
  </si>
  <si>
    <t>　</t>
  </si>
  <si>
    <t>　</t>
  </si>
  <si>
    <t>　</t>
  </si>
  <si>
    <t>平成29年度分割法人に係る法人の府民税及び</t>
  </si>
  <si>
    <t>４</t>
  </si>
  <si>
    <t>１</t>
  </si>
  <si>
    <t>２</t>
  </si>
  <si>
    <t>３</t>
  </si>
  <si>
    <t>１１　　平成２９年度    不動産取得税決定税額等調</t>
  </si>
  <si>
    <t>区分</t>
  </si>
  <si>
    <t>現年度分</t>
  </si>
  <si>
    <t>過年度分</t>
  </si>
  <si>
    <t>合計</t>
  </si>
  <si>
    <t>前年度対比</t>
  </si>
  <si>
    <t>計</t>
  </si>
  <si>
    <t>承
継
取
得</t>
  </si>
  <si>
    <t>土地</t>
  </si>
  <si>
    <t>円</t>
  </si>
  <si>
    <t>円　</t>
  </si>
  <si>
    <t>家屋</t>
  </si>
  <si>
    <t>円</t>
  </si>
  <si>
    <t>件数</t>
  </si>
  <si>
    <t>件　</t>
  </si>
  <si>
    <t>件</t>
  </si>
  <si>
    <t>税額</t>
  </si>
  <si>
    <t>原
始
取
得</t>
  </si>
  <si>
    <t>自主決定</t>
  </si>
  <si>
    <t>特例評価</t>
  </si>
  <si>
    <t>合
計</t>
  </si>
  <si>
    <t>１８　平成29年度　自動車税決定税額等調</t>
  </si>
  <si>
    <t>課　税　台　数</t>
  </si>
  <si>
    <t>課税台数</t>
  </si>
  <si>
    <t>税　　額</t>
  </si>
  <si>
    <t>普通徴収</t>
  </si>
  <si>
    <t>乗用車</t>
  </si>
  <si>
    <t>台</t>
  </si>
  <si>
    <t>％</t>
  </si>
  <si>
    <t>％</t>
  </si>
  <si>
    <t>トラック</t>
  </si>
  <si>
    <t>バ     ス</t>
  </si>
  <si>
    <t>特種用途車</t>
  </si>
  <si>
    <t>小型三輪車</t>
  </si>
  <si>
    <t>証紙徴収</t>
  </si>
  <si>
    <t>１９　平成29年度　自動車取得税決定税額等調</t>
  </si>
  <si>
    <t>課　税　件　数</t>
  </si>
  <si>
    <t>件　　数</t>
  </si>
  <si>
    <t>自動車</t>
  </si>
  <si>
    <t>普通車</t>
  </si>
  <si>
    <t>小型車</t>
  </si>
  <si>
    <t>小計</t>
  </si>
  <si>
    <t>トラック</t>
  </si>
  <si>
    <t>四輪車</t>
  </si>
  <si>
    <t>三輪車</t>
  </si>
  <si>
    <t>被けん引車</t>
  </si>
  <si>
    <t>小　計</t>
  </si>
  <si>
    <t>バ　　　ス</t>
  </si>
  <si>
    <t>合　　計</t>
  </si>
  <si>
    <t>軽自動車</t>
  </si>
  <si>
    <t>四輪乗用車</t>
  </si>
  <si>
    <t>四輪トラック</t>
  </si>
  <si>
    <t>三輪トラック</t>
  </si>
  <si>
    <t>総計</t>
  </si>
  <si>
    <t>.</t>
  </si>
  <si>
    <t>２０　平成29年度府税歳入　</t>
  </si>
  <si>
    <t>　予算額及び決算見込額調</t>
  </si>
  <si>
    <t>科　　　　目</t>
  </si>
  <si>
    <t>予　　算　　額</t>
  </si>
  <si>
    <t>調　　定　　額</t>
  </si>
  <si>
    <t>収　入　済　額</t>
  </si>
  <si>
    <t>不 納 欠 損 額</t>
  </si>
  <si>
    <t>収 入 未 済 額</t>
  </si>
  <si>
    <t>収　　　入　　　歩　　　合</t>
  </si>
  <si>
    <t>備　　　考</t>
  </si>
  <si>
    <t>対　　予　　算</t>
  </si>
  <si>
    <t>対　　調　　定</t>
  </si>
  <si>
    <t>本年度</t>
  </si>
  <si>
    <t>過誤納還付未済</t>
  </si>
  <si>
    <t>（款）</t>
  </si>
  <si>
    <t>府　　　　　　　　税</t>
  </si>
  <si>
    <t>（項）</t>
  </si>
  <si>
    <t>府　　　民　　　税</t>
  </si>
  <si>
    <t>（目）</t>
  </si>
  <si>
    <t>個人</t>
  </si>
  <si>
    <t>法人</t>
  </si>
  <si>
    <t>利子割</t>
  </si>
  <si>
    <t>事　　　業　　　税</t>
  </si>
  <si>
    <t>地方消費税</t>
  </si>
  <si>
    <t>不動産取得税</t>
  </si>
  <si>
    <t>府たばこ税</t>
  </si>
  <si>
    <t>ゴルフ場利用税</t>
  </si>
  <si>
    <t>自動車取得税</t>
  </si>
  <si>
    <t>-</t>
  </si>
  <si>
    <t>軽油引取税</t>
  </si>
  <si>
    <t>自動車税</t>
  </si>
  <si>
    <t>鉱区税</t>
  </si>
  <si>
    <t>固定資産税</t>
  </si>
  <si>
    <t>-</t>
  </si>
  <si>
    <t>狩猟税</t>
  </si>
  <si>
    <t>-</t>
  </si>
  <si>
    <t>宿泊税</t>
  </si>
  <si>
    <t>旧法による税</t>
  </si>
  <si>
    <t>-</t>
  </si>
  <si>
    <t>料理飲食等消費税</t>
  </si>
  <si>
    <t>-</t>
  </si>
  <si>
    <t>-</t>
  </si>
  <si>
    <t>-</t>
  </si>
  <si>
    <t>特別地方消費税</t>
  </si>
  <si>
    <t>(個人府民税内訳)</t>
  </si>
  <si>
    <t>均等割及び所得割</t>
  </si>
  <si>
    <t>配当割</t>
  </si>
  <si>
    <t>株式等譲渡所得割</t>
  </si>
  <si>
    <t>２１　平成29年度府税関係諸収入等決算見込額調</t>
  </si>
  <si>
    <t>科　　　　　　　　目</t>
  </si>
  <si>
    <t>備　　　　考</t>
  </si>
  <si>
    <t>諸　　　　　収　　　　　入</t>
  </si>
  <si>
    <t>延 滞 金 、 加 算 金 及 び 過 料</t>
  </si>
  <si>
    <t>延　　　　　滞　　　　　金</t>
  </si>
  <si>
    <t>（節）</t>
  </si>
  <si>
    <t>延滞金</t>
  </si>
  <si>
    <t>加　　　　　算　　　　　金</t>
  </si>
  <si>
    <t>加算金</t>
  </si>
  <si>
    <t>過少申告加算金</t>
  </si>
  <si>
    <t>不申告加算金</t>
  </si>
  <si>
    <t>重加算金</t>
  </si>
  <si>
    <t>雑　　　　　　　　　　入</t>
  </si>
  <si>
    <t>滞　　納　　処　　分　　費</t>
  </si>
  <si>
    <t>滞納処分費</t>
  </si>
  <si>
    <t>　滞　納　税　整　理　状　況　調(総括）</t>
  </si>
  <si>
    <t>（100万円以上）</t>
  </si>
  <si>
    <t>区　　　　分</t>
  </si>
  <si>
    <t>法人二税</t>
  </si>
  <si>
    <t>不動産取得税</t>
  </si>
  <si>
    <t>軽油引取税</t>
  </si>
  <si>
    <t>その他税</t>
  </si>
  <si>
    <t>徴収金
件数</t>
  </si>
  <si>
    <t>件数</t>
  </si>
  <si>
    <t>整理対象</t>
  </si>
  <si>
    <t>前年度末未整理</t>
  </si>
  <si>
    <t>Ａ</t>
  </si>
  <si>
    <t>（</t>
  </si>
  <si>
    <t>）</t>
  </si>
  <si>
    <t>本年度発生</t>
  </si>
  <si>
    <t>Ｂ</t>
  </si>
  <si>
    <t>担当区分の変更等</t>
  </si>
  <si>
    <t>Ｃ</t>
  </si>
  <si>
    <t xml:space="preserve">　　 　　計　　　Ａ+Ｂ-Ｃ </t>
  </si>
  <si>
    <t>処理内訳</t>
  </si>
  <si>
    <t>収入</t>
  </si>
  <si>
    <t>滞納処分の停止</t>
  </si>
  <si>
    <t>減額・その他</t>
  </si>
  <si>
    <t>換価等による充当</t>
  </si>
  <si>
    <t>未整理滞納の内訳</t>
  </si>
  <si>
    <t>差押中</t>
  </si>
  <si>
    <t>交付要求・
参加差押中</t>
  </si>
  <si>
    <t>徴収猶予中</t>
  </si>
  <si>
    <t>納税の猶予中</t>
  </si>
  <si>
    <t>証券受託中</t>
  </si>
  <si>
    <t>その他</t>
  </si>
  <si>
    <t>注：1</t>
  </si>
  <si>
    <t>｢収入｣欄は、収入又は充当（換価・配当による充当分を除く。）したものを示す。</t>
  </si>
  <si>
    <t>｢減額・その他｣欄は、調定減額、指定解除したものを示す。</t>
  </si>
  <si>
    <t>｢その他税｣欄の()内の数値は、自動車税に係るものを内書きで示す。</t>
  </si>
  <si>
    <t>区　　　　　　分</t>
  </si>
  <si>
    <t>税額</t>
  </si>
  <si>
    <t>徴収金件数</t>
  </si>
  <si>
    <t>件数</t>
  </si>
  <si>
    <t>前年度末未整理</t>
  </si>
  <si>
    <t>Ａ</t>
  </si>
  <si>
    <t>本年度発生</t>
  </si>
  <si>
    <t>Ｂ</t>
  </si>
  <si>
    <t>（</t>
  </si>
  <si>
    <t>）</t>
  </si>
  <si>
    <t>Ａ+Ｂ＝Ｃ</t>
  </si>
  <si>
    <t>処理内訳</t>
  </si>
  <si>
    <t>収入</t>
  </si>
  <si>
    <t>滞納処分の停止</t>
  </si>
  <si>
    <t>その他処理</t>
  </si>
  <si>
    <t>Ｄ</t>
  </si>
  <si>
    <t>未整理滞納</t>
  </si>
  <si>
    <t>Ｃ-Ｄ</t>
  </si>
  <si>
    <t>注：1</t>
  </si>
  <si>
    <t>｢収入｣欄は、収入又は充当したものを示す。</t>
  </si>
  <si>
    <t>｢その他処理｣欄は、差押え、交付要求（参加差押え）、徴収の嘱託及び調定減額したものを示す。</t>
  </si>
  <si>
    <t>（　）内の数値は、自動車税に係るものを内書きで示す。</t>
  </si>
  <si>
    <t>徴収猶予</t>
  </si>
  <si>
    <t>換価の猶予</t>
  </si>
  <si>
    <t>前年度末の猶予</t>
  </si>
  <si>
    <t>（</t>
  </si>
  <si>
    <t>）</t>
  </si>
  <si>
    <t>本年度猶予　</t>
  </si>
  <si>
    <t>Ｂ</t>
  </si>
  <si>
    <t>（</t>
  </si>
  <si>
    <t>）</t>
  </si>
  <si>
    <t>うち期間延長
によるもの　　</t>
  </si>
  <si>
    <t>猶予累計</t>
  </si>
  <si>
    <t>Ａ+Ｂ
＝Ｃ</t>
  </si>
  <si>
    <t>減額</t>
  </si>
  <si>
    <t>-</t>
  </si>
  <si>
    <t>猶予の取消し</t>
  </si>
  <si>
    <t>期間経過</t>
  </si>
  <si>
    <t>現在猶予中</t>
  </si>
  <si>
    <t>件数は、徴収金件数を示す。</t>
  </si>
  <si>
    <t>　処　分　の　停　止　に　関　す　る　調　　</t>
  </si>
  <si>
    <t xml:space="preserve">       区　分 </t>
  </si>
  <si>
    <t>前年度末停止中</t>
  </si>
  <si>
    <t>本年度停止</t>
  </si>
  <si>
    <t>調定減額</t>
  </si>
  <si>
    <t>差引停止</t>
  </si>
  <si>
    <t>処　　　　理　　　　内　　　　訳　　　　</t>
  </si>
  <si>
    <t>本年度末停止中</t>
  </si>
  <si>
    <t xml:space="preserve">Ａ   </t>
  </si>
  <si>
    <t xml:space="preserve">Ｂ   </t>
  </si>
  <si>
    <t xml:space="preserve">Ｃ   </t>
  </si>
  <si>
    <t xml:space="preserve">Ａ＋Ｂ－Ｃ＝Ｄ  </t>
  </si>
  <si>
    <t>収　　　入</t>
  </si>
  <si>
    <t>取　消　し</t>
  </si>
  <si>
    <t>納税義務消滅</t>
  </si>
  <si>
    <r>
      <t>　　　</t>
    </r>
    <r>
      <rPr>
        <sz val="14"/>
        <rFont val="ＭＳ 明朝"/>
        <family val="1"/>
      </rPr>
      <t>計</t>
    </r>
    <r>
      <rPr>
        <sz val="12"/>
        <rFont val="ＭＳ 明朝"/>
        <family val="1"/>
      </rPr>
      <t xml:space="preserve">      Ｅ</t>
    </r>
  </si>
  <si>
    <t xml:space="preserve">Ｄ－Ｅ  </t>
  </si>
  <si>
    <t xml:space="preserve"> 税　目</t>
  </si>
  <si>
    <t>税　　額</t>
  </si>
  <si>
    <t>法人府民税</t>
  </si>
  <si>
    <t>件</t>
  </si>
  <si>
    <t>個人事業税</t>
  </si>
  <si>
    <t>法人事業税</t>
  </si>
  <si>
    <t>自動車税</t>
  </si>
  <si>
    <t>府民税利子割</t>
  </si>
  <si>
    <t>自動車取得税</t>
  </si>
  <si>
    <t>軽油引取税</t>
  </si>
  <si>
    <t>料理飲食等
消費税</t>
  </si>
  <si>
    <t>-</t>
  </si>
  <si>
    <t>特別地方
消費税</t>
  </si>
  <si>
    <t>前年度</t>
  </si>
  <si>
    <t>伸率</t>
  </si>
  <si>
    <t>％</t>
  </si>
  <si>
    <t>％</t>
  </si>
  <si>
    <t>％</t>
  </si>
  <si>
    <t xml:space="preserve"> </t>
  </si>
  <si>
    <t>　欠　損　に　関　す　る　調</t>
  </si>
  <si>
    <t xml:space="preserve">       区 　分  </t>
  </si>
  <si>
    <t>時　　　効　　　完　　　成</t>
  </si>
  <si>
    <t xml:space="preserve">滞  納 </t>
  </si>
  <si>
    <t xml:space="preserve"> 処 分 の 停 止</t>
  </si>
  <si>
    <t>即　時　消　滅</t>
  </si>
  <si>
    <t>相続による承継額の
計算に伴う徴収不能</t>
  </si>
  <si>
    <t>合　　　　　計</t>
  </si>
  <si>
    <t>滞納整理中のもの</t>
  </si>
  <si>
    <t>滞納処分停止中のもの</t>
  </si>
  <si>
    <t xml:space="preserve">３  年 </t>
  </si>
  <si>
    <t xml:space="preserve"> 間   継   続</t>
  </si>
  <si>
    <t xml:space="preserve">  税 　目</t>
  </si>
  <si>
    <t>法人府民税</t>
  </si>
  <si>
    <t>件</t>
  </si>
  <si>
    <t>件</t>
  </si>
  <si>
    <t>件</t>
  </si>
  <si>
    <t>個人事業税</t>
  </si>
  <si>
    <t>法人事業税</t>
  </si>
  <si>
    <t>自動車税</t>
  </si>
  <si>
    <t>軽油引取税</t>
  </si>
  <si>
    <t>料理飲食等消費税</t>
  </si>
  <si>
    <t>特別地方消費税</t>
  </si>
  <si>
    <t>前年度</t>
  </si>
  <si>
    <t>-</t>
  </si>
  <si>
    <t>％</t>
  </si>
  <si>
    <t>Ａ</t>
  </si>
  <si>
    <t>（</t>
  </si>
  <si>
    <t>）</t>
  </si>
  <si>
    <t>）</t>
  </si>
  <si>
    <t>Ａ+Ｂ＝Ｃ</t>
  </si>
  <si>
    <t>）</t>
  </si>
  <si>
    <t>）</t>
  </si>
  <si>
    <t>）</t>
  </si>
  <si>
    <t>（</t>
  </si>
  <si>
    <t>（</t>
  </si>
  <si>
    <t>（</t>
  </si>
  <si>
    <t>減額・その他</t>
  </si>
  <si>
    <t>換価等による充当</t>
  </si>
  <si>
    <t>未処分となったもの</t>
  </si>
  <si>
    <t>Ｄ</t>
  </si>
  <si>
    <t>Ｃ-Ｄ</t>
  </si>
  <si>
    <t>差押処分には、所内交付要求及び所内参加差押えしたものも含む。</t>
  </si>
  <si>
    <t>｢収入｣欄は、収入または充当(換価・配当による充当分を除く。)したものを示す。</t>
  </si>
  <si>
    <t>｢減額・その他｣欄は、交付要求・参加差押えとなったもの、調定減額したものを示す。</t>
  </si>
  <si>
    <t>(　)内の数値は、自動車税に係るものを内書きで示す。</t>
  </si>
  <si>
    <t>本 年 度 末 未 処 理 件 数</t>
  </si>
  <si>
    <t>動産</t>
  </si>
  <si>
    <t>有価証券</t>
  </si>
  <si>
    <t>債権</t>
  </si>
  <si>
    <t>不動産</t>
  </si>
  <si>
    <t>電話加入権</t>
  </si>
  <si>
    <t>その他</t>
  </si>
  <si>
    <t>　注：「その他」欄は、無体財産権など他のいずれの区分にも該当しないものを示す。</t>
  </si>
  <si>
    <t>処分状況</t>
  </si>
  <si>
    <t>公 　売　 処　 分</t>
  </si>
  <si>
    <t>公売回数</t>
  </si>
  <si>
    <t>回</t>
  </si>
  <si>
    <t>公売件数</t>
  </si>
  <si>
    <t>完結件数</t>
  </si>
  <si>
    <t>売却決定</t>
  </si>
  <si>
    <t>完納</t>
  </si>
  <si>
    <t xml:space="preserve"> 計</t>
  </si>
  <si>
    <t>未完結件数</t>
  </si>
  <si>
    <t>　　　不　成　立</t>
  </si>
  <si>
    <t>中止</t>
  </si>
  <si>
    <t>　　一部収入</t>
  </si>
  <si>
    <t>　　そ　の　他</t>
  </si>
  <si>
    <t>　　最高価申込決定の取消し</t>
  </si>
  <si>
    <t>　　</t>
  </si>
  <si>
    <t>売却決定の取消し件数</t>
  </si>
  <si>
    <t>随意契約</t>
  </si>
  <si>
    <t>契約の締結件数</t>
  </si>
  <si>
    <t>契約の取消し件数</t>
  </si>
  <si>
    <t>売却代金の受入額</t>
  </si>
  <si>
    <t>府税への充当額</t>
  </si>
  <si>
    <t>充当・没収した公売保証金額</t>
  </si>
  <si>
    <t>取立額</t>
  </si>
  <si>
    <t>Ａ</t>
  </si>
  <si>
    <t>配当による充当</t>
  </si>
  <si>
    <t>交付要求・参加差押処分には、所内交付要求及び所内参加差押えのものを除く。</t>
  </si>
  <si>
    <t>｢収入｣欄は、収入または充当(配当による充当分を除く。)したものを示す。</t>
  </si>
  <si>
    <t>｢減額・その他｣欄は、差押えとなったもの及び調定減額したものを示す。</t>
  </si>
  <si>
    <t>()内の数値は、自動車税に係るものを内書きで示す。</t>
  </si>
  <si>
    <t>３１　税目別決定</t>
  </si>
  <si>
    <t>　状況等調</t>
  </si>
  <si>
    <t>決定額</t>
  </si>
  <si>
    <t>前　年　度　　　　   対　比</t>
  </si>
  <si>
    <t>１人あたり負担額</t>
  </si>
  <si>
    <t>納税者（特別徴収義務者）数</t>
  </si>
  <si>
    <t>27年度</t>
  </si>
  <si>
    <t>28年度</t>
  </si>
  <si>
    <t>29年度</t>
  </si>
  <si>
    <t>26年度</t>
  </si>
  <si>
    <t>法人府民税</t>
  </si>
  <si>
    <t>府民税利子割</t>
  </si>
  <si>
    <t>府民税配当割</t>
  </si>
  <si>
    <t>府民税株式等譲渡所得割</t>
  </si>
  <si>
    <t>個人事業税</t>
  </si>
  <si>
    <t>法人事業税</t>
  </si>
  <si>
    <t>不動産取得税</t>
  </si>
  <si>
    <t>府たばこ税
手持品課税</t>
  </si>
  <si>
    <t>皆減</t>
  </si>
  <si>
    <t>皆増</t>
  </si>
  <si>
    <t>狩猟者登録税</t>
  </si>
  <si>
    <t>府固定資産税</t>
  </si>
  <si>
    <t>軽油引取税</t>
  </si>
  <si>
    <t>入猟税</t>
  </si>
  <si>
    <t>宿泊税</t>
  </si>
  <si>
    <t>旧法による税</t>
  </si>
  <si>
    <t>特別地方消費税</t>
  </si>
  <si>
    <t>地方法人特別税</t>
  </si>
  <si>
    <t>３２　 平成２9年度大阪府域地方税徴収機構処理状況調</t>
  </si>
  <si>
    <t>市町から徴収の引継ぎを受けたもの</t>
  </si>
  <si>
    <t>A</t>
  </si>
  <si>
    <t>千円</t>
  </si>
  <si>
    <t>（</t>
  </si>
  <si>
    <t>）</t>
  </si>
  <si>
    <t>処　　理　　状　　況</t>
  </si>
  <si>
    <t>処　　理　　済</t>
  </si>
  <si>
    <t>収　　入</t>
  </si>
  <si>
    <t>Ｂ</t>
  </si>
  <si>
    <t>換　価　・　取　立</t>
  </si>
  <si>
    <t>Ｃ</t>
  </si>
  <si>
    <t>そ　　の　　他</t>
  </si>
  <si>
    <t>Ｄ</t>
  </si>
  <si>
    <t>合　　　　　計</t>
  </si>
  <si>
    <t>B+C+D=E</t>
  </si>
  <si>
    <t>未　　　　　　　処　　　　　　　理</t>
  </si>
  <si>
    <t>A-E</t>
  </si>
  <si>
    <t>注：　（　　）は市町村税のうちの個人住民税を内書で示す。</t>
  </si>
  <si>
    <t>３３　 平　成　２9　年　度　滞　納　</t>
  </si>
  <si>
    <t>　整　理　状　況　調</t>
  </si>
  <si>
    <t>法人二税</t>
  </si>
  <si>
    <t>軽油引取税</t>
  </si>
  <si>
    <t>その他税</t>
  </si>
  <si>
    <t>徴収金
件数</t>
  </si>
  <si>
    <t>整理対象</t>
  </si>
  <si>
    <t>(</t>
  </si>
  <si>
    <t>)</t>
  </si>
  <si>
    <t>担当区分の変更等</t>
  </si>
  <si>
    <t>Ｃ</t>
  </si>
  <si>
    <r>
      <t>　　 　　</t>
    </r>
    <r>
      <rPr>
        <sz val="14"/>
        <rFont val="ＭＳ Ｐ明朝"/>
        <family val="1"/>
      </rPr>
      <t>計</t>
    </r>
    <r>
      <rPr>
        <sz val="12"/>
        <rFont val="ＭＳ Ｐ明朝"/>
        <family val="1"/>
      </rPr>
      <t xml:space="preserve">　　　Ａ+Ｂ-Ｃ </t>
    </r>
  </si>
  <si>
    <t>(</t>
  </si>
  <si>
    <t>)</t>
  </si>
  <si>
    <t>換価等による充当</t>
  </si>
  <si>
    <t>未整理滞納の内訳</t>
  </si>
  <si>
    <t>差押中</t>
  </si>
  <si>
    <t>交付要求・
参加差押中</t>
  </si>
  <si>
    <t>徴収猶予中</t>
  </si>
  <si>
    <t>納税の猶予中</t>
  </si>
  <si>
    <t>証券受託中</t>
  </si>
  <si>
    <t>注：1  「収入」欄は、収入または充当（換価・配当による充当分を除く。）        したものを示す｡</t>
  </si>
  <si>
    <t>　　2　「減額・その他」欄は、調定減額、指定解除したものを示す｡</t>
  </si>
  <si>
    <t>　　3　「その他税」欄の（）内の数値は、引継ぎを受けた自動車税にかか      　るものを内書きで示す｡</t>
  </si>
  <si>
    <t>３４　 平成２9年度納税の猶予状況調（法第15条）</t>
  </si>
  <si>
    <t>前年度末の徴収猶予</t>
  </si>
  <si>
    <t>本年度徴収猶予　</t>
  </si>
  <si>
    <t>差引猶予</t>
  </si>
  <si>
    <t>徴収猶予中</t>
  </si>
  <si>
    <t>注：　1　件数は、徴収金件数を示す｡</t>
  </si>
  <si>
    <t>　　　2　（）内の数値は、引継ぎを受けた自動車税に係るものを内書きで示す｡</t>
  </si>
  <si>
    <t>３５　 平成２9年度換価の猶予状況調（法第15条の5）</t>
  </si>
  <si>
    <t>前年度末の換価の猶予</t>
  </si>
  <si>
    <t>本年度換価の猶予　</t>
  </si>
  <si>
    <t>換価の猶予中</t>
  </si>
  <si>
    <t>３６　 平成２9年度差押処分状況調</t>
  </si>
  <si>
    <t>注：1　差押処分には、所内交付要求・所内参加差押したものも含む｡</t>
  </si>
  <si>
    <t>　　2  「収入」欄は、収入または充当（換価・配当による充当分を除く。）したものを示す｡</t>
  </si>
  <si>
    <t>　　3　「減額・その他」欄は、交付要求・参加差押となったもの、調定減額したものを示す｡</t>
  </si>
  <si>
    <t>　　4　（）内の数値は、引継ぎを受けた自動車税にかかるものを内書きで示す｡</t>
  </si>
  <si>
    <t>３７　 平成２9年度財産別差押状況調</t>
  </si>
  <si>
    <t>３８　 平成２9年度換価処分状況調</t>
  </si>
  <si>
    <t>　　</t>
  </si>
  <si>
    <t>売却決定の取消し件数</t>
  </si>
  <si>
    <t>３９　 平成２9年度交付要求・参加差押処分状況調</t>
  </si>
  <si>
    <t xml:space="preserve"> (</t>
  </si>
  <si>
    <t>注：1　交付要求・参加差押処分には、所内交付要求・所内参加差押のものを除く｡</t>
  </si>
  <si>
    <t>　　2  「収入」欄は、収入または充当（配当による充当分を除く。）したものを示す｡</t>
  </si>
  <si>
    <t>　　3　「減額・その他」欄は、差押となったもの、調定減額したものを示す｡</t>
  </si>
  <si>
    <t>件　数</t>
  </si>
  <si>
    <t>税　　額</t>
  </si>
  <si>
    <t>％</t>
  </si>
  <si>
    <t>％</t>
  </si>
  <si>
    <t>A</t>
  </si>
  <si>
    <t>B</t>
  </si>
  <si>
    <t>A</t>
  </si>
  <si>
    <t>B</t>
  </si>
  <si>
    <t>個人府民税</t>
  </si>
  <si>
    <t>-</t>
  </si>
  <si>
    <t>２２ 　平　成　２９　年　度　高　額　</t>
  </si>
  <si>
    <t>２３　平成２９年度滞納整理状況調</t>
  </si>
  <si>
    <t>２４　平成２９年度徴収猶予・換価の猶予状況調</t>
  </si>
  <si>
    <t>２５ 　平　成　２９　年　度　滞　納　</t>
  </si>
  <si>
    <t>２６　　平　成　２９　年　度　不　納　</t>
  </si>
  <si>
    <t>２７　　平 成 ２９ 年 度 差 押 処 分 状 況 調</t>
  </si>
  <si>
    <t>２８　　平 成 ２９ 年 度 財 産 別 差 押 状 況 調</t>
  </si>
  <si>
    <t>２９　　平 成 ２９ 年 度 換 価 処 分 状 況 調</t>
  </si>
  <si>
    <t>３０　　平 成 ２９ 年 度 交 付 要 求 ・ 参 加 差 押 処 分 状 況 調</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</si>
</sst>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0\)"/>
    <numFmt numFmtId="178" formatCode="#,##0_ "/>
    <numFmt numFmtId="179" formatCode="0.0_);\(0.0\)"/>
    <numFmt numFmtId="180" formatCode="0.0_ "/>
    <numFmt numFmtId="181" formatCode="0.0_);[Red]\(0.0\)"/>
    <numFmt numFmtId="182" formatCode="#,##0_);[Red]\(#,##0\)"/>
    <numFmt numFmtId="183" formatCode="0.0"/>
    <numFmt numFmtId="184" formatCode="#,##0.0"/>
    <numFmt numFmtId="185" formatCode="#,##0.0;[Red]\-#,##0.0"/>
    <numFmt numFmtId="186" formatCode="\(#,##0\)"/>
    <numFmt numFmtId="187" formatCode="\(#,##0\)\ "/>
    <numFmt numFmtId="188" formatCode="\(#,##0.0\)\ "/>
    <numFmt numFmtId="189" formatCode="0_ "/>
    <numFmt numFmtId="190" formatCode="#,##0;[Red]#,##0"/>
    <numFmt numFmtId="191" formatCode="0.0;&quot;▲ &quot;0.0"/>
    <numFmt numFmtId="192" formatCode="#,##0.0_ "/>
    <numFmt numFmtId="193" formatCode="0.0%"/>
    <numFmt numFmtId="194" formatCode="\(#,##0.00\)\ "/>
    <numFmt numFmtId="195" formatCode="&quot;（&quot;#,##0_ &quot;）&quot;"/>
    <numFmt numFmtId="196" formatCode="&quot;〔&quot;#,##0_ &quot;〕&quot;;[Red]&quot;〔-&quot;#,##0_ &quot;〕&quot;"/>
    <numFmt numFmtId="197" formatCode="&quot;〔&quot;#,##0_ &quot;〕&quot;"/>
    <numFmt numFmtId="198" formatCode="&quot;―&quot;"/>
    <numFmt numFmtId="199" formatCode="#,##0_ ;[Red]\-#,##0\ "/>
    <numFmt numFmtId="200" formatCode="[=0]&quot;-&quot;;#,###"/>
    <numFmt numFmtId="201" formatCode="&quot;〔&quot;#,##0_ &quot;〕&quot;;&quot;〔-&quot;#,##0_ &quot;〕&quot;"/>
  </numFmts>
  <fonts count="84">
    <font>
      <sz val="11"/>
      <name val="ＭＳ Ｐゴシック"/>
      <family val="3"/>
    </font>
    <font>
      <sz val="6"/>
      <name val="ＭＳ Ｐゴシック"/>
      <family val="3"/>
    </font>
    <font>
      <sz val="12"/>
      <name val="ＭＳ 明朝"/>
      <family val="1"/>
    </font>
    <font>
      <u val="single"/>
      <sz val="11"/>
      <color indexed="12"/>
      <name val="ＭＳ Ｐゴシック"/>
      <family val="3"/>
    </font>
    <font>
      <u val="single"/>
      <sz val="11"/>
      <color indexed="36"/>
      <name val="ＭＳ Ｐゴシック"/>
      <family val="3"/>
    </font>
    <font>
      <sz val="12"/>
      <name val="ＭＳ Ｐ明朝"/>
      <family val="1"/>
    </font>
    <font>
      <sz val="14"/>
      <name val="ＭＳ Ｐ明朝"/>
      <family val="1"/>
    </font>
    <font>
      <sz val="20"/>
      <name val="ＭＳ Ｐ明朝"/>
      <family val="1"/>
    </font>
    <font>
      <sz val="11"/>
      <name val="ＭＳ Ｐ明朝"/>
      <family val="1"/>
    </font>
    <font>
      <sz val="6"/>
      <name val="ＭＳ Ｐ明朝"/>
      <family val="1"/>
    </font>
    <font>
      <sz val="14"/>
      <name val="ＭＳ 明朝"/>
      <family val="1"/>
    </font>
    <font>
      <sz val="11"/>
      <name val="ＭＳ 明朝"/>
      <family val="1"/>
    </font>
    <font>
      <sz val="10"/>
      <name val="ＭＳ 明朝"/>
      <family val="1"/>
    </font>
    <font>
      <sz val="16"/>
      <name val="ＭＳ Ｐ明朝"/>
      <family val="1"/>
    </font>
    <font>
      <sz val="10"/>
      <name val="ＭＳ Ｐ明朝"/>
      <family val="1"/>
    </font>
    <font>
      <sz val="20"/>
      <name val="ＭＳ 明朝"/>
      <family val="1"/>
    </font>
    <font>
      <sz val="12"/>
      <name val="ＭＳ Ｐゴシック"/>
      <family val="3"/>
    </font>
    <font>
      <sz val="16"/>
      <name val="ＭＳ 明朝"/>
      <family val="1"/>
    </font>
    <font>
      <sz val="16"/>
      <name val="ＭＳ Ｐゴシック"/>
      <family val="3"/>
    </font>
    <font>
      <sz val="10"/>
      <name val="ＭＳ Ｐゴシック"/>
      <family val="3"/>
    </font>
    <font>
      <sz val="18"/>
      <name val="ＭＳ Ｐ明朝"/>
      <family val="1"/>
    </font>
    <font>
      <sz val="6"/>
      <name val="游ゴシック"/>
      <family val="3"/>
    </font>
    <font>
      <sz val="9"/>
      <name val="ＭＳ 明朝"/>
      <family val="1"/>
    </font>
    <font>
      <sz val="9"/>
      <name val="ＭＳ 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0"/>
      <color indexed="8"/>
      <name val="ＭＳ Ｐ明朝"/>
      <family val="1"/>
    </font>
    <font>
      <sz val="11"/>
      <color indexed="8"/>
      <name val="ＭＳ Ｐ明朝"/>
      <family val="1"/>
    </font>
    <font>
      <sz val="20"/>
      <color indexed="8"/>
      <name val="ＭＳ Ｐ明朝"/>
      <family val="1"/>
    </font>
    <font>
      <sz val="9"/>
      <color indexed="8"/>
      <name val="ＭＳ Ｐ明朝"/>
      <family val="1"/>
    </font>
    <font>
      <sz val="12"/>
      <color indexed="8"/>
      <name val="ＭＳ 明朝"/>
      <family val="1"/>
    </font>
    <font>
      <sz val="10"/>
      <color indexed="8"/>
      <name val="ＭＳ 明朝"/>
      <family val="1"/>
    </font>
    <font>
      <sz val="12"/>
      <color indexed="8"/>
      <name val="ＭＳ Ｐゴシック"/>
      <family val="3"/>
    </font>
    <font>
      <sz val="11"/>
      <color indexed="8"/>
      <name val="ＭＳ 明朝"/>
      <family val="1"/>
    </font>
    <font>
      <sz val="14"/>
      <color indexed="8"/>
      <name val="ＭＳ Ｐ明朝"/>
      <family val="1"/>
    </font>
    <font>
      <sz val="14"/>
      <color indexed="8"/>
      <name val="ＭＳ 明朝"/>
      <family val="1"/>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0"/>
      <color theme="1"/>
      <name val="ＭＳ Ｐ明朝"/>
      <family val="1"/>
    </font>
    <font>
      <sz val="11"/>
      <color theme="1"/>
      <name val="ＭＳ Ｐ明朝"/>
      <family val="1"/>
    </font>
    <font>
      <sz val="20"/>
      <color theme="1"/>
      <name val="ＭＳ Ｐ明朝"/>
      <family val="1"/>
    </font>
    <font>
      <sz val="9"/>
      <color theme="1"/>
      <name val="ＭＳ Ｐ明朝"/>
      <family val="1"/>
    </font>
    <font>
      <sz val="12"/>
      <color theme="1"/>
      <name val="ＭＳ 明朝"/>
      <family val="1"/>
    </font>
    <font>
      <sz val="10"/>
      <color theme="1"/>
      <name val="ＭＳ 明朝"/>
      <family val="1"/>
    </font>
    <font>
      <sz val="12"/>
      <color theme="1"/>
      <name val="ＭＳ Ｐゴシック"/>
      <family val="3"/>
    </font>
    <font>
      <sz val="11"/>
      <color theme="1"/>
      <name val="ＭＳ Ｐゴシック"/>
      <family val="3"/>
    </font>
    <font>
      <sz val="11"/>
      <color theme="1"/>
      <name val="ＭＳ 明朝"/>
      <family val="1"/>
    </font>
    <font>
      <sz val="12"/>
      <color rgb="FFFF0000"/>
      <name val="ＭＳ 明朝"/>
      <family val="1"/>
    </font>
    <font>
      <sz val="14"/>
      <color theme="1"/>
      <name val="ＭＳ Ｐ明朝"/>
      <family val="1"/>
    </font>
    <font>
      <sz val="14"/>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color indexed="63"/>
      </left>
      <right>
        <color indexed="63"/>
      </right>
      <top style="medium"/>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medium"/>
      <bottom>
        <color indexed="63"/>
      </bottom>
    </border>
    <border>
      <left>
        <color indexed="63"/>
      </left>
      <right style="thin">
        <color indexed="8"/>
      </right>
      <top style="medium"/>
      <bottom>
        <color indexed="63"/>
      </bottom>
    </border>
    <border>
      <left>
        <color indexed="63"/>
      </left>
      <right>
        <color indexed="63"/>
      </right>
      <top style="medium"/>
      <bottom style="medium"/>
    </border>
    <border>
      <left style="thin"/>
      <right style="thin"/>
      <top style="medium"/>
      <bottom style="medium"/>
    </border>
    <border>
      <left style="medium"/>
      <right style="medium"/>
      <top style="thin"/>
      <bottom style="thin"/>
    </border>
    <border>
      <left style="medium"/>
      <right style="medium"/>
      <top style="thin"/>
      <bottom style="medium"/>
    </border>
    <border>
      <left style="thin">
        <color indexed="8"/>
      </left>
      <right>
        <color indexed="63"/>
      </right>
      <top>
        <color indexed="63"/>
      </top>
      <bottom>
        <color indexed="63"/>
      </bottom>
    </border>
    <border>
      <left style="thin"/>
      <right style="thin">
        <color indexed="8"/>
      </right>
      <top style="medium"/>
      <bottom>
        <color indexed="63"/>
      </bottom>
    </border>
    <border>
      <left>
        <color indexed="63"/>
      </left>
      <right style="thin"/>
      <top style="thin"/>
      <bottom style="thin"/>
    </border>
    <border>
      <left style="medium"/>
      <right style="thin"/>
      <top style="medium"/>
      <bottom style="medium"/>
    </border>
    <border>
      <left style="medium"/>
      <right style="medium"/>
      <top style="thin">
        <color indexed="8"/>
      </top>
      <bottom>
        <color indexed="63"/>
      </bottom>
    </border>
    <border>
      <left style="medium"/>
      <right style="medium"/>
      <top>
        <color indexed="63"/>
      </top>
      <bottom>
        <color indexed="63"/>
      </bottom>
    </border>
    <border>
      <left style="medium"/>
      <right style="medium"/>
      <top style="medium"/>
      <bottom style="medium"/>
    </border>
    <border>
      <left style="thin">
        <color indexed="8"/>
      </left>
      <right style="medium">
        <color indexed="8"/>
      </right>
      <top style="medium"/>
      <bottom style="medium"/>
    </border>
    <border>
      <left style="thin">
        <color indexed="8"/>
      </left>
      <right style="thin">
        <color indexed="8"/>
      </right>
      <top>
        <color indexed="63"/>
      </top>
      <bottom style="thin"/>
    </border>
    <border>
      <left style="thin">
        <color indexed="8"/>
      </left>
      <right style="medium"/>
      <top>
        <color indexed="63"/>
      </top>
      <bottom style="thin">
        <color indexed="8"/>
      </bottom>
    </border>
    <border>
      <left>
        <color indexed="63"/>
      </left>
      <right>
        <color indexed="63"/>
      </right>
      <top style="thin"/>
      <bottom style="thin"/>
    </border>
    <border>
      <left style="thin">
        <color indexed="8"/>
      </left>
      <right style="thin">
        <color indexed="8"/>
      </right>
      <top style="thin"/>
      <bottom style="thin"/>
    </border>
    <border>
      <left style="thin">
        <color indexed="8"/>
      </left>
      <right style="thin">
        <color indexed="8"/>
      </right>
      <top style="thin">
        <color indexed="8"/>
      </top>
      <bottom style="thin">
        <color indexed="8"/>
      </bottom>
    </border>
    <border>
      <left style="thin">
        <color indexed="8"/>
      </left>
      <right>
        <color indexed="63"/>
      </right>
      <top>
        <color indexed="63"/>
      </top>
      <bottom style="thin"/>
    </border>
    <border>
      <left>
        <color indexed="63"/>
      </left>
      <right style="thin"/>
      <top style="thin"/>
      <bottom style="medium"/>
    </border>
    <border>
      <left style="thin"/>
      <right style="thin"/>
      <top style="thin"/>
      <bottom style="medium"/>
    </border>
    <border>
      <left style="thin"/>
      <right style="medium"/>
      <top style="thin">
        <color indexed="8"/>
      </top>
      <bottom style="medium"/>
    </border>
    <border>
      <left style="thin">
        <color indexed="8"/>
      </left>
      <right>
        <color indexed="63"/>
      </right>
      <top>
        <color indexed="63"/>
      </top>
      <bottom style="medium"/>
    </border>
    <border>
      <left style="thin">
        <color indexed="8"/>
      </left>
      <right style="medium"/>
      <top>
        <color indexed="63"/>
      </top>
      <bottom style="medium"/>
    </border>
    <border>
      <left style="medium"/>
      <right style="thin"/>
      <top>
        <color indexed="63"/>
      </top>
      <bottom style="medium"/>
    </border>
    <border>
      <left>
        <color indexed="63"/>
      </left>
      <right>
        <color indexed="63"/>
      </right>
      <top>
        <color indexed="63"/>
      </top>
      <bottom style="medium"/>
    </border>
    <border>
      <left style="thin">
        <color indexed="8"/>
      </left>
      <right style="thin">
        <color indexed="8"/>
      </right>
      <top>
        <color indexed="63"/>
      </top>
      <bottom style="medium"/>
    </border>
    <border>
      <left style="thin"/>
      <right>
        <color indexed="63"/>
      </right>
      <top style="thin"/>
      <bottom style="thin"/>
    </border>
    <border>
      <left style="double"/>
      <right style="thin"/>
      <top style="thin"/>
      <bottom style="thin"/>
    </border>
    <border>
      <left style="double"/>
      <right>
        <color indexed="63"/>
      </right>
      <top style="thin"/>
      <bottom style="thin"/>
    </border>
    <border>
      <left style="thin"/>
      <right style="thin"/>
      <top/>
      <bottom style="medium"/>
    </border>
    <border>
      <left style="thin"/>
      <right style="medium"/>
      <top/>
      <bottom style="medium"/>
    </border>
    <border>
      <left style="thin"/>
      <right style="thin"/>
      <top style="medium"/>
      <bottom>
        <color indexed="63"/>
      </bottom>
    </border>
    <border>
      <left style="thin"/>
      <right style="medium"/>
      <top style="medium"/>
      <bottom/>
    </border>
    <border>
      <left style="thin"/>
      <right style="medium"/>
      <top/>
      <bottom style="thin"/>
    </border>
    <border>
      <left style="thin"/>
      <right style="medium"/>
      <top style="thin"/>
      <bottom/>
    </border>
    <border>
      <left style="thin"/>
      <right style="medium"/>
      <top/>
      <bottom/>
    </border>
    <border>
      <left>
        <color indexed="63"/>
      </left>
      <right style="medium"/>
      <top>
        <color indexed="63"/>
      </top>
      <bottom>
        <color indexed="63"/>
      </bottom>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medium"/>
      <bottom>
        <color indexed="63"/>
      </bottom>
    </border>
    <border>
      <left>
        <color indexed="63"/>
      </left>
      <right style="thin"/>
      <top style="medium"/>
      <bottom style="thin"/>
    </border>
    <border>
      <left style="thin"/>
      <right>
        <color indexed="63"/>
      </right>
      <top style="medium"/>
      <bottom style="thin"/>
    </border>
    <border>
      <left style="medium"/>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medium"/>
      <bottom style="thin"/>
    </border>
    <border>
      <left style="medium"/>
      <right>
        <color indexed="63"/>
      </right>
      <top>
        <color indexed="63"/>
      </top>
      <bottom>
        <color indexed="63"/>
      </bottom>
    </border>
    <border>
      <left style="thin"/>
      <right style="thin"/>
      <top style="double"/>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medium"/>
      <bottom style="medium"/>
    </border>
    <border>
      <left style="thin"/>
      <right style="thin">
        <color indexed="8"/>
      </right>
      <top style="medium"/>
      <bottom style="medium"/>
    </border>
    <border>
      <left>
        <color indexed="63"/>
      </left>
      <right style="thin">
        <color indexed="8"/>
      </right>
      <top>
        <color indexed="63"/>
      </top>
      <bottom style="thin"/>
    </border>
    <border>
      <left style="thin">
        <color indexed="8"/>
      </left>
      <right>
        <color indexed="63"/>
      </right>
      <top style="thin"/>
      <bottom style="thin"/>
    </border>
    <border>
      <left>
        <color indexed="63"/>
      </left>
      <right style="thin">
        <color indexed="8"/>
      </right>
      <top style="thin"/>
      <bottom style="thin"/>
    </border>
    <border>
      <left style="medium"/>
      <right style="medium"/>
      <top>
        <color indexed="63"/>
      </top>
      <bottom style="thin">
        <color indexed="8"/>
      </bottom>
    </border>
    <border>
      <left style="medium"/>
      <right style="medium"/>
      <top>
        <color indexed="63"/>
      </top>
      <bottom style="thin"/>
    </border>
    <border>
      <left>
        <color indexed="63"/>
      </left>
      <right style="thin">
        <color indexed="8"/>
      </right>
      <top>
        <color indexed="63"/>
      </top>
      <bottom>
        <color indexed="63"/>
      </bottom>
    </border>
    <border diagonalUp="1">
      <left style="medium"/>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medium"/>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color indexed="8"/>
      </left>
      <right>
        <color indexed="63"/>
      </right>
      <top style="medium"/>
      <bottom style="medium"/>
    </border>
    <border>
      <left>
        <color indexed="63"/>
      </left>
      <right style="thin">
        <color indexed="8"/>
      </right>
      <top style="medium"/>
      <bottom style="medium"/>
    </border>
    <border>
      <left>
        <color indexed="63"/>
      </left>
      <right style="thin">
        <color indexed="8"/>
      </right>
      <top>
        <color indexed="63"/>
      </top>
      <bottom style="medium"/>
    </border>
    <border>
      <left style="thin"/>
      <right style="thin"/>
      <top style="medium"/>
      <bottom style="thin"/>
    </border>
    <border>
      <left style="thin"/>
      <right style="medium"/>
      <top style="medium"/>
      <bottom style="thin"/>
    </border>
    <border>
      <left style="medium"/>
      <right style="thin"/>
      <top/>
      <botto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thin"/>
      <top style="thin"/>
      <bottom>
        <color indexed="63"/>
      </bottom>
    </border>
    <border diagonalDown="1">
      <left style="thin"/>
      <right style="thin"/>
      <top style="thin"/>
      <bottom style="thin"/>
      <diagonal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54" fillId="0" borderId="0">
      <alignment/>
      <protection/>
    </xf>
    <xf numFmtId="0" fontId="2" fillId="0" borderId="0">
      <alignment/>
      <protection/>
    </xf>
    <xf numFmtId="0" fontId="4" fillId="0" borderId="0" applyNumberFormat="0" applyFill="0" applyBorder="0" applyAlignment="0" applyProtection="0"/>
    <xf numFmtId="0" fontId="70" fillId="32" borderId="0" applyNumberFormat="0" applyBorder="0" applyAlignment="0" applyProtection="0"/>
  </cellStyleXfs>
  <cellXfs count="1883">
    <xf numFmtId="0" fontId="0" fillId="0" borderId="0" xfId="0" applyAlignment="1">
      <alignment/>
    </xf>
    <xf numFmtId="0" fontId="2" fillId="0" borderId="0" xfId="0" applyFont="1" applyAlignment="1">
      <alignment/>
    </xf>
    <xf numFmtId="0" fontId="2" fillId="0" borderId="0" xfId="0" applyFont="1" applyFill="1" applyAlignment="1">
      <alignment/>
    </xf>
    <xf numFmtId="0" fontId="0" fillId="0" borderId="0" xfId="0" applyFont="1" applyAlignment="1">
      <alignment/>
    </xf>
    <xf numFmtId="0" fontId="0" fillId="0" borderId="0" xfId="0" applyFont="1" applyFill="1" applyAlignment="1">
      <alignment/>
    </xf>
    <xf numFmtId="0" fontId="5" fillId="0" borderId="10" xfId="64" applyFont="1" applyBorder="1" applyAlignment="1">
      <alignment horizontal="right" vertical="center"/>
      <protection/>
    </xf>
    <xf numFmtId="0" fontId="5" fillId="0" borderId="11" xfId="64" applyFont="1" applyBorder="1" applyAlignment="1">
      <alignment horizontal="right" vertical="center"/>
      <protection/>
    </xf>
    <xf numFmtId="0" fontId="5" fillId="0" borderId="12" xfId="64" applyFont="1" applyBorder="1" applyAlignment="1">
      <alignment horizontal="right" vertical="center" wrapText="1"/>
      <protection/>
    </xf>
    <xf numFmtId="0" fontId="5" fillId="0" borderId="12" xfId="64" applyFont="1" applyBorder="1" applyAlignment="1">
      <alignment horizontal="right" vertical="center"/>
      <protection/>
    </xf>
    <xf numFmtId="0" fontId="5" fillId="0" borderId="13" xfId="64" applyFont="1" applyBorder="1" applyAlignment="1">
      <alignment horizontal="right" vertical="center" wrapText="1"/>
      <protection/>
    </xf>
    <xf numFmtId="178" fontId="0" fillId="0" borderId="0" xfId="0" applyNumberFormat="1" applyFont="1" applyFill="1" applyBorder="1" applyAlignment="1">
      <alignment vertical="top"/>
    </xf>
    <xf numFmtId="180" fontId="0" fillId="0" borderId="0" xfId="0" applyNumberFormat="1" applyFont="1" applyFill="1" applyBorder="1" applyAlignment="1">
      <alignment vertical="top"/>
    </xf>
    <xf numFmtId="0" fontId="2" fillId="0" borderId="0" xfId="0" applyFont="1" applyFill="1" applyBorder="1" applyAlignment="1">
      <alignment/>
    </xf>
    <xf numFmtId="0" fontId="2" fillId="0" borderId="0" xfId="0" applyFont="1" applyFill="1" applyBorder="1" applyAlignment="1">
      <alignment/>
    </xf>
    <xf numFmtId="176" fontId="0" fillId="0" borderId="0" xfId="0" applyNumberFormat="1" applyFont="1" applyFill="1" applyBorder="1" applyAlignment="1">
      <alignment vertical="center"/>
    </xf>
    <xf numFmtId="179" fontId="0" fillId="0" borderId="0" xfId="0" applyNumberFormat="1" applyFont="1" applyFill="1" applyBorder="1" applyAlignment="1">
      <alignment vertical="center"/>
    </xf>
    <xf numFmtId="178" fontId="2" fillId="0" borderId="14" xfId="0" applyNumberFormat="1" applyFont="1" applyFill="1" applyBorder="1" applyAlignment="1">
      <alignment vertical="center"/>
    </xf>
    <xf numFmtId="178" fontId="2" fillId="0" borderId="15" xfId="0" applyNumberFormat="1" applyFont="1" applyFill="1" applyBorder="1" applyAlignment="1">
      <alignment horizontal="right" vertical="center"/>
    </xf>
    <xf numFmtId="178" fontId="2" fillId="0" borderId="16" xfId="0" applyNumberFormat="1" applyFont="1" applyFill="1" applyBorder="1" applyAlignment="1">
      <alignment horizontal="right" vertical="center"/>
    </xf>
    <xf numFmtId="0" fontId="0" fillId="0" borderId="0"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Border="1" applyAlignment="1">
      <alignment/>
    </xf>
    <xf numFmtId="0" fontId="5" fillId="0" borderId="0" xfId="0" applyFont="1" applyAlignment="1">
      <alignment/>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5" fillId="0" borderId="17" xfId="0" applyFont="1" applyBorder="1" applyAlignment="1">
      <alignment/>
    </xf>
    <xf numFmtId="0" fontId="5" fillId="0" borderId="0" xfId="0" applyFont="1" applyBorder="1" applyAlignment="1">
      <alignment/>
    </xf>
    <xf numFmtId="0" fontId="5" fillId="0" borderId="18" xfId="0" applyFont="1" applyBorder="1" applyAlignment="1">
      <alignment/>
    </xf>
    <xf numFmtId="0" fontId="5" fillId="0" borderId="18" xfId="0" applyFont="1" applyBorder="1" applyAlignment="1">
      <alignment horizontal="center" vertical="center"/>
    </xf>
    <xf numFmtId="0" fontId="8" fillId="0" borderId="19" xfId="0" applyFont="1" applyBorder="1" applyAlignment="1">
      <alignment/>
    </xf>
    <xf numFmtId="0" fontId="8" fillId="0" borderId="20" xfId="0" applyFont="1" applyBorder="1" applyAlignment="1">
      <alignment/>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0"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horizontal="right"/>
    </xf>
    <xf numFmtId="0" fontId="5" fillId="0" borderId="0" xfId="0" applyFont="1" applyBorder="1" applyAlignment="1">
      <alignment horizontal="right"/>
    </xf>
    <xf numFmtId="0" fontId="5" fillId="0" borderId="17" xfId="0" applyFont="1" applyBorder="1" applyAlignment="1">
      <alignment/>
    </xf>
    <xf numFmtId="176" fontId="8" fillId="0" borderId="0" xfId="0" applyNumberFormat="1" applyFont="1" applyBorder="1" applyAlignment="1">
      <alignment vertical="center"/>
    </xf>
    <xf numFmtId="178" fontId="5" fillId="0" borderId="0" xfId="0" applyNumberFormat="1" applyFont="1" applyBorder="1" applyAlignment="1">
      <alignment vertical="center"/>
    </xf>
    <xf numFmtId="178" fontId="8" fillId="0" borderId="0" xfId="0" applyNumberFormat="1" applyFont="1" applyBorder="1" applyAlignment="1">
      <alignment vertical="center"/>
    </xf>
    <xf numFmtId="178" fontId="8" fillId="0" borderId="0" xfId="0" applyNumberFormat="1" applyFont="1" applyBorder="1" applyAlignment="1">
      <alignment vertical="top"/>
    </xf>
    <xf numFmtId="0" fontId="5" fillId="0" borderId="21" xfId="0" applyFont="1" applyBorder="1" applyAlignment="1">
      <alignment/>
    </xf>
    <xf numFmtId="0" fontId="5" fillId="0" borderId="16" xfId="0" applyFont="1" applyBorder="1" applyAlignment="1">
      <alignment/>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8" xfId="0" applyFont="1" applyBorder="1" applyAlignment="1">
      <alignment horizontal="right"/>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18" xfId="0" applyFont="1" applyBorder="1" applyAlignment="1">
      <alignment/>
    </xf>
    <xf numFmtId="0" fontId="5" fillId="0" borderId="0" xfId="0" applyFont="1" applyAlignment="1">
      <alignment horizontal="right"/>
    </xf>
    <xf numFmtId="0" fontId="8" fillId="0" borderId="0" xfId="0" applyFont="1" applyBorder="1" applyAlignment="1">
      <alignment horizontal="right"/>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2" xfId="0" applyFont="1" applyFill="1" applyBorder="1" applyAlignment="1">
      <alignment horizontal="distributed" vertical="center"/>
    </xf>
    <xf numFmtId="0" fontId="2" fillId="0" borderId="24" xfId="0" applyFont="1" applyFill="1" applyBorder="1" applyAlignment="1">
      <alignment horizontal="distributed" vertical="center"/>
    </xf>
    <xf numFmtId="0" fontId="2" fillId="0" borderId="24" xfId="0" applyFont="1" applyFill="1" applyBorder="1" applyAlignment="1">
      <alignment horizontal="center" vertical="center"/>
    </xf>
    <xf numFmtId="0" fontId="2" fillId="0" borderId="2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22" xfId="0" applyFont="1" applyBorder="1" applyAlignment="1">
      <alignment horizontal="right" vertical="center"/>
    </xf>
    <xf numFmtId="0" fontId="0" fillId="0" borderId="0" xfId="0" applyFont="1" applyAlignment="1">
      <alignment/>
    </xf>
    <xf numFmtId="0" fontId="5" fillId="0" borderId="0" xfId="64" applyNumberFormat="1" applyFont="1" applyAlignment="1">
      <alignment/>
      <protection/>
    </xf>
    <xf numFmtId="0" fontId="5" fillId="0" borderId="10" xfId="64" applyFont="1" applyBorder="1" applyAlignment="1">
      <alignment horizontal="center" vertical="center" shrinkToFit="1"/>
      <protection/>
    </xf>
    <xf numFmtId="0" fontId="5" fillId="0" borderId="11" xfId="64" applyFont="1" applyBorder="1" applyAlignment="1">
      <alignment horizontal="center" vertical="center"/>
      <protection/>
    </xf>
    <xf numFmtId="0" fontId="5" fillId="0" borderId="12" xfId="64" applyFont="1" applyBorder="1" applyAlignment="1">
      <alignment horizontal="center" vertical="center"/>
      <protection/>
    </xf>
    <xf numFmtId="0" fontId="5" fillId="0" borderId="13" xfId="64" applyFont="1" applyBorder="1" applyAlignment="1">
      <alignment horizontal="center" vertical="center" wrapText="1"/>
      <protection/>
    </xf>
    <xf numFmtId="0" fontId="6" fillId="0" borderId="0" xfId="64" applyNumberFormat="1" applyFont="1" applyAlignment="1">
      <alignment horizontal="center" vertical="center"/>
      <protection/>
    </xf>
    <xf numFmtId="0" fontId="5" fillId="0" borderId="26" xfId="64" applyFont="1" applyBorder="1" applyAlignment="1">
      <alignment horizontal="center" vertical="center" wrapText="1"/>
      <protection/>
    </xf>
    <xf numFmtId="0" fontId="5" fillId="0" borderId="27" xfId="64" applyFont="1" applyBorder="1" applyAlignment="1">
      <alignment horizontal="right" vertical="center"/>
      <protection/>
    </xf>
    <xf numFmtId="0" fontId="8" fillId="0" borderId="0" xfId="0" applyFont="1" applyAlignment="1">
      <alignment/>
    </xf>
    <xf numFmtId="0" fontId="15"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25" xfId="0" applyFont="1" applyFill="1" applyBorder="1" applyAlignment="1">
      <alignment horizontal="center" vertical="center"/>
    </xf>
    <xf numFmtId="182" fontId="0" fillId="0" borderId="0" xfId="0" applyNumberFormat="1" applyFont="1" applyFill="1" applyAlignment="1">
      <alignment/>
    </xf>
    <xf numFmtId="178" fontId="0" fillId="0" borderId="19"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21" xfId="0" applyNumberFormat="1" applyFont="1" applyFill="1" applyBorder="1" applyAlignment="1">
      <alignment vertical="center"/>
    </xf>
    <xf numFmtId="0" fontId="2" fillId="0" borderId="0" xfId="0" applyFont="1" applyFill="1" applyBorder="1" applyAlignment="1">
      <alignment horizontal="right"/>
    </xf>
    <xf numFmtId="178" fontId="0" fillId="0" borderId="0" xfId="0" applyNumberFormat="1" applyFont="1" applyFill="1" applyBorder="1" applyAlignment="1">
      <alignment vertical="center"/>
    </xf>
    <xf numFmtId="178" fontId="2" fillId="0" borderId="0" xfId="0" applyNumberFormat="1" applyFont="1" applyFill="1" applyBorder="1" applyAlignment="1">
      <alignment vertical="top"/>
    </xf>
    <xf numFmtId="180" fontId="2" fillId="0" borderId="0" xfId="0" applyNumberFormat="1" applyFont="1" applyFill="1" applyBorder="1" applyAlignment="1">
      <alignment vertical="top"/>
    </xf>
    <xf numFmtId="180" fontId="0" fillId="0" borderId="0" xfId="0" applyNumberFormat="1" applyFont="1" applyFill="1" applyBorder="1" applyAlignment="1">
      <alignment vertical="center"/>
    </xf>
    <xf numFmtId="178" fontId="2" fillId="0" borderId="0" xfId="0" applyNumberFormat="1" applyFont="1" applyFill="1" applyBorder="1" applyAlignment="1">
      <alignment vertical="center"/>
    </xf>
    <xf numFmtId="0" fontId="0" fillId="0" borderId="0" xfId="0" applyFont="1" applyFill="1" applyBorder="1" applyAlignment="1">
      <alignment horizontal="right"/>
    </xf>
    <xf numFmtId="0" fontId="0" fillId="0" borderId="17" xfId="0" applyFont="1" applyFill="1" applyBorder="1" applyAlignment="1">
      <alignment/>
    </xf>
    <xf numFmtId="0" fontId="0" fillId="0" borderId="0"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2" fillId="0" borderId="0" xfId="0" applyFont="1" applyBorder="1" applyAlignment="1">
      <alignment horizontal="center" vertical="center"/>
    </xf>
    <xf numFmtId="0" fontId="0" fillId="0" borderId="0" xfId="0" applyFont="1" applyBorder="1" applyAlignment="1">
      <alignment vertical="center"/>
    </xf>
    <xf numFmtId="183" fontId="2" fillId="0" borderId="0" xfId="0" applyNumberFormat="1" applyFont="1" applyBorder="1" applyAlignment="1">
      <alignment vertical="center"/>
    </xf>
    <xf numFmtId="0" fontId="5" fillId="0" borderId="28" xfId="64" applyFont="1" applyBorder="1" applyAlignment="1">
      <alignment horizontal="center" vertical="center" wrapText="1"/>
      <protection/>
    </xf>
    <xf numFmtId="0" fontId="14" fillId="0" borderId="29" xfId="64" applyFont="1" applyBorder="1" applyAlignment="1">
      <alignment horizontal="center" vertical="center" wrapText="1"/>
      <protection/>
    </xf>
    <xf numFmtId="0" fontId="5" fillId="0" borderId="30" xfId="64" applyFont="1" applyBorder="1" applyAlignment="1">
      <alignment horizontal="center" vertical="center" wrapText="1"/>
      <protection/>
    </xf>
    <xf numFmtId="0" fontId="5" fillId="0" borderId="31" xfId="64" applyFont="1" applyBorder="1" applyAlignment="1">
      <alignment horizontal="center" vertical="center" wrapText="1"/>
      <protection/>
    </xf>
    <xf numFmtId="0" fontId="5" fillId="0" borderId="0" xfId="64" applyNumberFormat="1" applyFont="1" applyAlignment="1">
      <alignment horizontal="right"/>
      <protection/>
    </xf>
    <xf numFmtId="0" fontId="6" fillId="0" borderId="0" xfId="64" applyNumberFormat="1" applyFont="1" applyAlignment="1">
      <alignment horizontal="right" vertical="center"/>
      <protection/>
    </xf>
    <xf numFmtId="0" fontId="8" fillId="0" borderId="0" xfId="0" applyFont="1" applyAlignment="1">
      <alignment horizontal="right"/>
    </xf>
    <xf numFmtId="0" fontId="0" fillId="0" borderId="0" xfId="0" applyFont="1" applyAlignment="1">
      <alignment horizontal="right"/>
    </xf>
    <xf numFmtId="0" fontId="5" fillId="0" borderId="32" xfId="64" applyFont="1" applyBorder="1" applyAlignment="1">
      <alignment horizontal="right" vertical="center" wrapText="1"/>
      <protection/>
    </xf>
    <xf numFmtId="0" fontId="5" fillId="0" borderId="29" xfId="64" applyFont="1" applyBorder="1" applyAlignment="1">
      <alignment horizontal="center" vertical="center"/>
      <protection/>
    </xf>
    <xf numFmtId="0" fontId="5" fillId="0" borderId="29" xfId="64" applyFont="1" applyBorder="1" applyAlignment="1">
      <alignment horizontal="center" vertical="center" wrapText="1"/>
      <protection/>
    </xf>
    <xf numFmtId="3" fontId="16" fillId="0" borderId="0" xfId="64" applyNumberFormat="1" applyFont="1" applyBorder="1" applyAlignment="1">
      <alignment vertical="center"/>
      <protection/>
    </xf>
    <xf numFmtId="0" fontId="16" fillId="0" borderId="0" xfId="0" applyFont="1" applyBorder="1" applyAlignment="1">
      <alignment/>
    </xf>
    <xf numFmtId="0" fontId="16" fillId="0" borderId="17" xfId="64" applyFont="1" applyBorder="1" applyAlignment="1">
      <alignment horizontal="center" vertical="center"/>
      <protection/>
    </xf>
    <xf numFmtId="0" fontId="16" fillId="0" borderId="18" xfId="64" applyFont="1" applyBorder="1" applyAlignment="1">
      <alignment horizontal="center" vertical="center"/>
      <protection/>
    </xf>
    <xf numFmtId="0" fontId="16" fillId="0" borderId="17" xfId="64" applyFont="1" applyBorder="1" applyAlignment="1">
      <alignment horizontal="right" vertical="center"/>
      <protection/>
    </xf>
    <xf numFmtId="0" fontId="16" fillId="0" borderId="18" xfId="64" applyFont="1" applyBorder="1" applyAlignment="1">
      <alignment horizontal="right" vertical="center"/>
      <protection/>
    </xf>
    <xf numFmtId="3" fontId="16" fillId="0" borderId="19" xfId="64" applyNumberFormat="1" applyFont="1" applyBorder="1" applyAlignment="1">
      <alignment vertical="center"/>
      <protection/>
    </xf>
    <xf numFmtId="3" fontId="16" fillId="0" borderId="21" xfId="64" applyNumberFormat="1" applyFont="1" applyBorder="1" applyAlignment="1">
      <alignment vertical="center"/>
      <protection/>
    </xf>
    <xf numFmtId="0" fontId="5" fillId="0" borderId="30" xfId="64" applyFont="1" applyBorder="1" applyAlignment="1">
      <alignment vertical="center" wrapText="1"/>
      <protection/>
    </xf>
    <xf numFmtId="0" fontId="5" fillId="0" borderId="33" xfId="64" applyFont="1" applyBorder="1" applyAlignment="1">
      <alignment horizontal="right" vertical="center"/>
      <protection/>
    </xf>
    <xf numFmtId="0" fontId="5" fillId="0" borderId="22" xfId="0" applyFont="1" applyBorder="1" applyAlignment="1">
      <alignment horizontal="center" vertical="center"/>
    </xf>
    <xf numFmtId="0" fontId="5" fillId="0" borderId="22" xfId="0" applyFont="1" applyBorder="1" applyAlignment="1">
      <alignment horizontal="right" vertical="center"/>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5" fillId="0" borderId="22" xfId="0" applyFont="1" applyBorder="1" applyAlignment="1">
      <alignment horizontal="right"/>
    </xf>
    <xf numFmtId="0" fontId="5" fillId="0" borderId="34" xfId="0" applyFont="1" applyBorder="1" applyAlignment="1">
      <alignment horizontal="center" vertical="center" shrinkToFit="1"/>
    </xf>
    <xf numFmtId="0" fontId="5" fillId="0" borderId="22" xfId="0" applyFont="1" applyBorder="1" applyAlignment="1">
      <alignment vertical="center" wrapText="1"/>
    </xf>
    <xf numFmtId="0" fontId="5" fillId="0" borderId="22" xfId="0" applyFont="1" applyBorder="1" applyAlignment="1">
      <alignment horizontal="distributed" vertical="center" wrapText="1"/>
    </xf>
    <xf numFmtId="0" fontId="5" fillId="0" borderId="23" xfId="0" applyFont="1" applyBorder="1" applyAlignment="1">
      <alignment horizontal="center" vertical="center"/>
    </xf>
    <xf numFmtId="0" fontId="19" fillId="0" borderId="0" xfId="0" applyFont="1" applyAlignment="1">
      <alignment/>
    </xf>
    <xf numFmtId="0" fontId="5" fillId="0" borderId="22" xfId="0" applyFont="1" applyBorder="1" applyAlignment="1">
      <alignment horizontal="distributed" wrapText="1"/>
    </xf>
    <xf numFmtId="0" fontId="16" fillId="0" borderId="0" xfId="0" applyFont="1" applyBorder="1" applyAlignment="1">
      <alignment vertical="center"/>
    </xf>
    <xf numFmtId="183" fontId="16" fillId="0" borderId="0" xfId="0" applyNumberFormat="1" applyFont="1" applyBorder="1" applyAlignment="1">
      <alignment vertical="center"/>
    </xf>
    <xf numFmtId="0" fontId="12" fillId="0" borderId="0" xfId="0" applyFont="1" applyAlignment="1">
      <alignment horizontal="right" vertical="top"/>
    </xf>
    <xf numFmtId="49" fontId="12" fillId="0" borderId="0" xfId="0" applyNumberFormat="1" applyFont="1" applyAlignment="1">
      <alignment horizontal="right" vertical="top"/>
    </xf>
    <xf numFmtId="0" fontId="5" fillId="0" borderId="25" xfId="0" applyFont="1" applyBorder="1" applyAlignment="1">
      <alignment horizontal="distributed" vertical="center"/>
    </xf>
    <xf numFmtId="0" fontId="5" fillId="0" borderId="35" xfId="64" applyFont="1" applyBorder="1" applyAlignment="1">
      <alignment horizontal="center" vertical="center"/>
      <protection/>
    </xf>
    <xf numFmtId="0" fontId="5" fillId="0" borderId="36" xfId="64" applyFont="1" applyBorder="1" applyAlignment="1">
      <alignment vertical="center" wrapText="1"/>
      <protection/>
    </xf>
    <xf numFmtId="0" fontId="5" fillId="0" borderId="37" xfId="64" applyFont="1" applyBorder="1" applyAlignment="1">
      <alignment vertical="center" wrapText="1"/>
      <protection/>
    </xf>
    <xf numFmtId="0" fontId="5" fillId="0" borderId="31" xfId="64" applyFont="1" applyBorder="1" applyAlignment="1">
      <alignment vertical="center" wrapText="1"/>
      <protection/>
    </xf>
    <xf numFmtId="0" fontId="5" fillId="0" borderId="38" xfId="64" applyFont="1" applyBorder="1" applyAlignment="1">
      <alignment horizontal="center" vertical="center" wrapText="1"/>
      <protection/>
    </xf>
    <xf numFmtId="0" fontId="0" fillId="0" borderId="0" xfId="0" applyFont="1" applyBorder="1" applyAlignment="1">
      <alignment/>
    </xf>
    <xf numFmtId="0" fontId="5" fillId="0" borderId="39" xfId="64" applyFont="1" applyBorder="1" applyAlignment="1">
      <alignment horizontal="center" vertical="center" wrapText="1"/>
      <protection/>
    </xf>
    <xf numFmtId="186" fontId="2" fillId="0" borderId="22" xfId="0" applyNumberFormat="1" applyFont="1" applyFill="1" applyBorder="1" applyAlignment="1">
      <alignment vertical="center"/>
    </xf>
    <xf numFmtId="0" fontId="2" fillId="0" borderId="24" xfId="0" applyFont="1" applyFill="1" applyBorder="1" applyAlignment="1">
      <alignment vertical="center"/>
    </xf>
    <xf numFmtId="3" fontId="2" fillId="0" borderId="20" xfId="0" applyNumberFormat="1" applyFont="1" applyFill="1" applyBorder="1" applyAlignment="1">
      <alignment vertical="center"/>
    </xf>
    <xf numFmtId="3" fontId="2" fillId="0" borderId="24" xfId="0" applyNumberFormat="1" applyFont="1" applyFill="1" applyBorder="1" applyAlignment="1">
      <alignment vertical="center"/>
    </xf>
    <xf numFmtId="0" fontId="2" fillId="0" borderId="25" xfId="0" applyFont="1" applyFill="1" applyBorder="1" applyAlignment="1">
      <alignment vertical="center"/>
    </xf>
    <xf numFmtId="0" fontId="2" fillId="0" borderId="0" xfId="0" applyFont="1" applyFill="1" applyBorder="1" applyAlignment="1">
      <alignment vertical="center"/>
    </xf>
    <xf numFmtId="0" fontId="2" fillId="0" borderId="20" xfId="0" applyFont="1" applyFill="1" applyBorder="1" applyAlignment="1">
      <alignment vertical="center"/>
    </xf>
    <xf numFmtId="38" fontId="2" fillId="0" borderId="25" xfId="49" applyFont="1" applyFill="1" applyBorder="1" applyAlignment="1">
      <alignment vertical="center"/>
    </xf>
    <xf numFmtId="38" fontId="2" fillId="0" borderId="0" xfId="49" applyFont="1" applyFill="1" applyBorder="1" applyAlignment="1">
      <alignment vertical="center"/>
    </xf>
    <xf numFmtId="183" fontId="2" fillId="0" borderId="24" xfId="0" applyNumberFormat="1" applyFont="1" applyFill="1" applyBorder="1" applyAlignment="1">
      <alignment vertical="center"/>
    </xf>
    <xf numFmtId="3" fontId="5" fillId="0" borderId="24" xfId="0" applyNumberFormat="1" applyFont="1" applyBorder="1" applyAlignment="1">
      <alignment vertical="center"/>
    </xf>
    <xf numFmtId="183" fontId="5" fillId="0" borderId="21" xfId="0" applyNumberFormat="1" applyFont="1" applyBorder="1" applyAlignment="1">
      <alignment vertical="center"/>
    </xf>
    <xf numFmtId="183" fontId="5" fillId="0" borderId="24" xfId="0" applyNumberFormat="1" applyFont="1" applyBorder="1" applyAlignment="1">
      <alignment horizontal="center" vertical="center"/>
    </xf>
    <xf numFmtId="183" fontId="5" fillId="0" borderId="21" xfId="0" applyNumberFormat="1" applyFont="1" applyBorder="1" applyAlignment="1">
      <alignment horizontal="right" vertical="center"/>
    </xf>
    <xf numFmtId="3" fontId="5" fillId="0" borderId="23" xfId="0" applyNumberFormat="1" applyFont="1" applyBorder="1" applyAlignment="1">
      <alignment vertical="center"/>
    </xf>
    <xf numFmtId="183" fontId="5" fillId="0" borderId="23" xfId="0" applyNumberFormat="1" applyFont="1" applyBorder="1" applyAlignment="1">
      <alignment horizontal="center" vertical="center"/>
    </xf>
    <xf numFmtId="0" fontId="5" fillId="0" borderId="23" xfId="0" applyFont="1" applyBorder="1" applyAlignment="1">
      <alignment vertical="center"/>
    </xf>
    <xf numFmtId="183" fontId="5" fillId="0" borderId="21" xfId="0" applyNumberFormat="1" applyFont="1" applyBorder="1" applyAlignment="1">
      <alignment horizontal="center" vertical="center"/>
    </xf>
    <xf numFmtId="38" fontId="5" fillId="0" borderId="23" xfId="49" applyFont="1" applyBorder="1" applyAlignment="1">
      <alignment vertical="center"/>
    </xf>
    <xf numFmtId="190" fontId="5" fillId="0" borderId="23" xfId="0" applyNumberFormat="1" applyFont="1" applyBorder="1" applyAlignment="1">
      <alignment vertical="center"/>
    </xf>
    <xf numFmtId="186" fontId="5" fillId="0" borderId="23" xfId="0" applyNumberFormat="1" applyFont="1" applyBorder="1" applyAlignment="1">
      <alignment vertical="center"/>
    </xf>
    <xf numFmtId="183" fontId="5" fillId="0" borderId="23" xfId="0" applyNumberFormat="1" applyFont="1" applyBorder="1" applyAlignment="1">
      <alignment vertical="center"/>
    </xf>
    <xf numFmtId="186" fontId="5" fillId="0" borderId="23" xfId="0" applyNumberFormat="1" applyFont="1" applyBorder="1" applyAlignment="1">
      <alignment horizontal="right" vertical="center"/>
    </xf>
    <xf numFmtId="183" fontId="5" fillId="0" borderId="23" xfId="0" applyNumberFormat="1" applyFont="1" applyBorder="1" applyAlignment="1">
      <alignment horizontal="center" vertical="center" shrinkToFit="1"/>
    </xf>
    <xf numFmtId="3" fontId="5" fillId="0" borderId="20" xfId="64" applyNumberFormat="1" applyFont="1" applyBorder="1" applyAlignment="1">
      <alignment vertical="center"/>
      <protection/>
    </xf>
    <xf numFmtId="183" fontId="5" fillId="0" borderId="40" xfId="64" applyNumberFormat="1" applyFont="1" applyBorder="1" applyAlignment="1">
      <alignment horizontal="right" vertical="center"/>
      <protection/>
    </xf>
    <xf numFmtId="183" fontId="5" fillId="0" borderId="32" xfId="64" applyNumberFormat="1" applyFont="1" applyBorder="1" applyAlignment="1">
      <alignment horizontal="right" vertical="center"/>
      <protection/>
    </xf>
    <xf numFmtId="183" fontId="5" fillId="0" borderId="41" xfId="64" applyNumberFormat="1" applyFont="1" applyBorder="1" applyAlignment="1">
      <alignment horizontal="right" vertical="center"/>
      <protection/>
    </xf>
    <xf numFmtId="3" fontId="5" fillId="0" borderId="42" xfId="64" applyNumberFormat="1" applyFont="1" applyBorder="1" applyAlignment="1">
      <alignment vertical="center"/>
      <protection/>
    </xf>
    <xf numFmtId="183" fontId="5" fillId="0" borderId="43" xfId="64" applyNumberFormat="1" applyFont="1" applyBorder="1" applyAlignment="1">
      <alignment horizontal="right" vertical="center"/>
      <protection/>
    </xf>
    <xf numFmtId="183" fontId="5" fillId="0" borderId="44" xfId="64" applyNumberFormat="1" applyFont="1" applyBorder="1" applyAlignment="1">
      <alignment horizontal="right" vertical="center"/>
      <protection/>
    </xf>
    <xf numFmtId="3" fontId="5" fillId="0" borderId="34" xfId="64" applyNumberFormat="1" applyFont="1" applyBorder="1" applyAlignment="1">
      <alignment vertical="center"/>
      <protection/>
    </xf>
    <xf numFmtId="183" fontId="5" fillId="0" borderId="23" xfId="64" applyNumberFormat="1" applyFont="1" applyBorder="1" applyAlignment="1">
      <alignment horizontal="right" vertical="center"/>
      <protection/>
    </xf>
    <xf numFmtId="183" fontId="5" fillId="0" borderId="45" xfId="64" applyNumberFormat="1" applyFont="1" applyBorder="1" applyAlignment="1">
      <alignment horizontal="right" vertical="center"/>
      <protection/>
    </xf>
    <xf numFmtId="3" fontId="5" fillId="0" borderId="46" xfId="64" applyNumberFormat="1" applyFont="1" applyBorder="1" applyAlignment="1">
      <alignment vertical="center"/>
      <protection/>
    </xf>
    <xf numFmtId="183" fontId="5" fillId="0" borderId="47" xfId="64" applyNumberFormat="1" applyFont="1" applyBorder="1" applyAlignment="1">
      <alignment horizontal="right" vertical="center"/>
      <protection/>
    </xf>
    <xf numFmtId="183" fontId="5" fillId="0" borderId="48" xfId="64" applyNumberFormat="1" applyFont="1" applyBorder="1" applyAlignment="1">
      <alignment horizontal="right" vertical="center"/>
      <protection/>
    </xf>
    <xf numFmtId="3" fontId="5" fillId="0" borderId="29" xfId="64" applyNumberFormat="1" applyFont="1" applyBorder="1" applyAlignment="1">
      <alignment vertical="center"/>
      <protection/>
    </xf>
    <xf numFmtId="183" fontId="5" fillId="0" borderId="29" xfId="64" applyNumberFormat="1" applyFont="1" applyBorder="1" applyAlignment="1">
      <alignment horizontal="right" vertical="center"/>
      <protection/>
    </xf>
    <xf numFmtId="183" fontId="5" fillId="0" borderId="49" xfId="64" applyNumberFormat="1" applyFont="1" applyBorder="1" applyAlignment="1">
      <alignment horizontal="right" vertical="center"/>
      <protection/>
    </xf>
    <xf numFmtId="183" fontId="5" fillId="0" borderId="50" xfId="64" applyNumberFormat="1" applyFont="1" applyBorder="1" applyAlignment="1">
      <alignment horizontal="right" vertical="center"/>
      <protection/>
    </xf>
    <xf numFmtId="3" fontId="5" fillId="0" borderId="51" xfId="64" applyNumberFormat="1" applyFont="1" applyBorder="1" applyAlignment="1">
      <alignment vertical="center"/>
      <protection/>
    </xf>
    <xf numFmtId="3" fontId="5" fillId="0" borderId="52" xfId="64" applyNumberFormat="1" applyFont="1" applyBorder="1" applyAlignment="1">
      <alignment vertical="center"/>
      <protection/>
    </xf>
    <xf numFmtId="183" fontId="5" fillId="0" borderId="53" xfId="64" applyNumberFormat="1" applyFont="1" applyBorder="1" applyAlignment="1">
      <alignment horizontal="right" vertical="center"/>
      <protection/>
    </xf>
    <xf numFmtId="181" fontId="0" fillId="0" borderId="19" xfId="0" applyNumberFormat="1" applyFont="1" applyFill="1" applyBorder="1" applyAlignment="1">
      <alignment vertical="center"/>
    </xf>
    <xf numFmtId="181" fontId="0" fillId="0" borderId="21" xfId="0" applyNumberFormat="1" applyFont="1" applyFill="1" applyBorder="1" applyAlignment="1">
      <alignment vertical="center"/>
    </xf>
    <xf numFmtId="0" fontId="7" fillId="33" borderId="0" xfId="0" applyFont="1" applyFill="1" applyBorder="1" applyAlignment="1">
      <alignment horizontal="left"/>
    </xf>
    <xf numFmtId="0" fontId="7" fillId="33" borderId="0" xfId="0" applyFont="1" applyFill="1" applyBorder="1" applyAlignment="1">
      <alignment/>
    </xf>
    <xf numFmtId="178" fontId="5" fillId="33" borderId="0" xfId="0" applyNumberFormat="1" applyFont="1" applyFill="1" applyAlignment="1">
      <alignment/>
    </xf>
    <xf numFmtId="0" fontId="8" fillId="33" borderId="0" xfId="0" applyFont="1" applyFill="1" applyAlignment="1">
      <alignment/>
    </xf>
    <xf numFmtId="0" fontId="5" fillId="33" borderId="0" xfId="0" applyFont="1" applyFill="1" applyBorder="1" applyAlignment="1">
      <alignment horizontal="center"/>
    </xf>
    <xf numFmtId="0" fontId="5" fillId="33" borderId="20" xfId="0" applyFont="1" applyFill="1" applyBorder="1" applyAlignment="1">
      <alignment horizontal="center"/>
    </xf>
    <xf numFmtId="38" fontId="8" fillId="33" borderId="0" xfId="49" applyFont="1" applyFill="1" applyAlignment="1">
      <alignment horizontal="right" vertical="center"/>
    </xf>
    <xf numFmtId="182" fontId="8" fillId="33" borderId="0" xfId="0" applyNumberFormat="1" applyFont="1" applyFill="1" applyAlignment="1">
      <alignment horizontal="right" vertical="center"/>
    </xf>
    <xf numFmtId="0" fontId="8" fillId="33" borderId="0" xfId="0" applyFont="1" applyFill="1" applyAlignment="1">
      <alignment horizontal="center" vertical="center"/>
    </xf>
    <xf numFmtId="38" fontId="8" fillId="33" borderId="0" xfId="49" applyFont="1" applyFill="1" applyAlignment="1">
      <alignment/>
    </xf>
    <xf numFmtId="0" fontId="5" fillId="33" borderId="0" xfId="0" applyFont="1" applyFill="1" applyAlignment="1">
      <alignment/>
    </xf>
    <xf numFmtId="0" fontId="5" fillId="33" borderId="0" xfId="0" applyFont="1" applyFill="1" applyAlignment="1">
      <alignment horizontal="center"/>
    </xf>
    <xf numFmtId="0" fontId="5" fillId="33" borderId="0" xfId="0" applyFont="1" applyFill="1" applyAlignment="1">
      <alignment vertical="center"/>
    </xf>
    <xf numFmtId="0" fontId="5" fillId="33" borderId="22" xfId="0" applyFont="1" applyFill="1" applyBorder="1" applyAlignment="1">
      <alignment horizontal="distributed" vertical="center"/>
    </xf>
    <xf numFmtId="0" fontId="5" fillId="33" borderId="25" xfId="0" applyFont="1" applyFill="1" applyBorder="1" applyAlignment="1">
      <alignment vertical="center" shrinkToFit="1"/>
    </xf>
    <xf numFmtId="0" fontId="5" fillId="33" borderId="24" xfId="0" applyFont="1" applyFill="1" applyBorder="1" applyAlignment="1">
      <alignment horizontal="distributed" vertical="center"/>
    </xf>
    <xf numFmtId="0" fontId="5" fillId="33" borderId="22" xfId="0" applyFont="1" applyFill="1" applyBorder="1" applyAlignment="1">
      <alignment vertical="center"/>
    </xf>
    <xf numFmtId="0" fontId="5" fillId="33" borderId="23" xfId="0" applyFont="1" applyFill="1" applyBorder="1" applyAlignment="1">
      <alignment horizontal="center" vertical="center" wrapText="1"/>
    </xf>
    <xf numFmtId="0" fontId="5" fillId="33" borderId="0" xfId="0" applyFont="1" applyFill="1" applyAlignment="1">
      <alignment shrinkToFit="1"/>
    </xf>
    <xf numFmtId="182" fontId="0" fillId="0" borderId="0" xfId="0" applyNumberFormat="1" applyFont="1" applyAlignment="1">
      <alignment/>
    </xf>
    <xf numFmtId="182" fontId="20" fillId="0" borderId="0" xfId="0" applyNumberFormat="1" applyFont="1" applyAlignment="1">
      <alignment horizontal="right"/>
    </xf>
    <xf numFmtId="182" fontId="8" fillId="0" borderId="0" xfId="0" applyNumberFormat="1" applyFont="1" applyAlignment="1">
      <alignment/>
    </xf>
    <xf numFmtId="182" fontId="5" fillId="0" borderId="0" xfId="0" applyNumberFormat="1" applyFont="1" applyAlignment="1">
      <alignment vertical="center"/>
    </xf>
    <xf numFmtId="182" fontId="5" fillId="0" borderId="23" xfId="0" applyNumberFormat="1" applyFont="1" applyBorder="1" applyAlignment="1">
      <alignment horizontal="center" vertical="center"/>
    </xf>
    <xf numFmtId="182" fontId="5" fillId="0" borderId="54" xfId="0" applyNumberFormat="1" applyFont="1" applyBorder="1" applyAlignment="1">
      <alignment horizontal="center" vertical="center"/>
    </xf>
    <xf numFmtId="182" fontId="5" fillId="0" borderId="55" xfId="0" applyNumberFormat="1" applyFont="1" applyBorder="1" applyAlignment="1">
      <alignment horizontal="center" vertical="center"/>
    </xf>
    <xf numFmtId="182" fontId="5" fillId="0" borderId="54" xfId="0" applyNumberFormat="1" applyFont="1" applyBorder="1" applyAlignment="1">
      <alignment horizontal="right" vertical="center"/>
    </xf>
    <xf numFmtId="182" fontId="5" fillId="0" borderId="34" xfId="0" applyNumberFormat="1" applyFont="1" applyBorder="1" applyAlignment="1">
      <alignment horizontal="right" vertical="center"/>
    </xf>
    <xf numFmtId="182" fontId="6" fillId="0" borderId="23" xfId="0" applyNumberFormat="1" applyFont="1" applyFill="1" applyBorder="1" applyAlignment="1">
      <alignment horizontal="right" vertical="center"/>
    </xf>
    <xf numFmtId="182" fontId="6" fillId="0" borderId="56" xfId="0" applyNumberFormat="1" applyFont="1" applyFill="1" applyBorder="1" applyAlignment="1">
      <alignment vertical="center"/>
    </xf>
    <xf numFmtId="182" fontId="6" fillId="0" borderId="23" xfId="0" applyNumberFormat="1" applyFont="1" applyFill="1" applyBorder="1" applyAlignment="1">
      <alignment vertical="center"/>
    </xf>
    <xf numFmtId="182" fontId="5" fillId="0" borderId="0" xfId="0" applyNumberFormat="1" applyFont="1" applyFill="1" applyAlignment="1">
      <alignment vertical="center"/>
    </xf>
    <xf numFmtId="182" fontId="5" fillId="0" borderId="54" xfId="0" applyNumberFormat="1" applyFont="1" applyFill="1" applyBorder="1" applyAlignment="1">
      <alignment horizontal="right" vertical="center"/>
    </xf>
    <xf numFmtId="182" fontId="5" fillId="0" borderId="34" xfId="0" applyNumberFormat="1" applyFont="1" applyFill="1" applyBorder="1" applyAlignment="1">
      <alignment horizontal="right" vertical="center"/>
    </xf>
    <xf numFmtId="38" fontId="5" fillId="0" borderId="0" xfId="49" applyFont="1" applyFill="1" applyAlignment="1">
      <alignment horizontal="right" vertical="center"/>
    </xf>
    <xf numFmtId="182" fontId="5" fillId="0" borderId="34" xfId="0" applyNumberFormat="1" applyFont="1" applyFill="1" applyBorder="1" applyAlignment="1">
      <alignment vertical="center" shrinkToFit="1"/>
    </xf>
    <xf numFmtId="182" fontId="5" fillId="0" borderId="0" xfId="0" applyNumberFormat="1" applyFont="1" applyFill="1" applyAlignment="1">
      <alignment horizontal="right" vertical="center"/>
    </xf>
    <xf numFmtId="182" fontId="6" fillId="0" borderId="55" xfId="0" applyNumberFormat="1" applyFont="1" applyFill="1" applyBorder="1" applyAlignment="1">
      <alignment vertical="center"/>
    </xf>
    <xf numFmtId="182" fontId="5" fillId="0" borderId="0" xfId="0" applyNumberFormat="1" applyFont="1" applyAlignment="1">
      <alignment/>
    </xf>
    <xf numFmtId="182" fontId="5" fillId="0" borderId="0" xfId="0" applyNumberFormat="1" applyFont="1" applyAlignment="1">
      <alignment shrinkToFit="1"/>
    </xf>
    <xf numFmtId="0" fontId="5" fillId="33" borderId="24" xfId="0" applyFont="1" applyFill="1" applyBorder="1" applyAlignment="1">
      <alignment vertical="center"/>
    </xf>
    <xf numFmtId="0" fontId="5" fillId="33" borderId="23" xfId="0" applyFont="1" applyFill="1" applyBorder="1" applyAlignment="1">
      <alignment vertical="center" shrinkToFit="1"/>
    </xf>
    <xf numFmtId="0" fontId="5" fillId="0" borderId="0" xfId="0" applyFont="1" applyAlignment="1">
      <alignment horizontal="center" vertical="center"/>
    </xf>
    <xf numFmtId="0" fontId="8" fillId="0" borderId="0" xfId="0" applyFont="1" applyBorder="1" applyAlignment="1">
      <alignment/>
    </xf>
    <xf numFmtId="0" fontId="5" fillId="0" borderId="0" xfId="0" applyFont="1" applyBorder="1" applyAlignment="1">
      <alignment horizontal="distributed" vertical="center"/>
    </xf>
    <xf numFmtId="0" fontId="2" fillId="0" borderId="4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1" xfId="0" applyFont="1" applyFill="1" applyBorder="1" applyAlignment="1">
      <alignment horizontal="center" vertical="center"/>
    </xf>
    <xf numFmtId="0" fontId="16" fillId="0" borderId="22" xfId="64" applyFont="1" applyBorder="1" applyAlignment="1">
      <alignment horizontal="center" vertical="center"/>
      <protection/>
    </xf>
    <xf numFmtId="0" fontId="16" fillId="0" borderId="25" xfId="64" applyFont="1" applyBorder="1" applyAlignment="1">
      <alignment horizontal="right" vertical="center"/>
      <protection/>
    </xf>
    <xf numFmtId="3" fontId="5" fillId="0" borderId="25" xfId="64" applyNumberFormat="1" applyFont="1" applyBorder="1" applyAlignment="1">
      <alignment vertical="center"/>
      <protection/>
    </xf>
    <xf numFmtId="3" fontId="16" fillId="0" borderId="25" xfId="64" applyNumberFormat="1" applyFont="1" applyBorder="1" applyAlignment="1">
      <alignment vertical="center"/>
      <protection/>
    </xf>
    <xf numFmtId="38" fontId="16" fillId="0" borderId="25" xfId="49" applyFont="1" applyBorder="1" applyAlignment="1">
      <alignment horizontal="right" vertical="center"/>
    </xf>
    <xf numFmtId="3" fontId="5" fillId="0" borderId="24" xfId="64" applyNumberFormat="1" applyFont="1" applyBorder="1" applyAlignment="1">
      <alignment vertical="center"/>
      <protection/>
    </xf>
    <xf numFmtId="3" fontId="16" fillId="0" borderId="24" xfId="64" applyNumberFormat="1" applyFont="1" applyBorder="1" applyAlignment="1">
      <alignment vertical="center"/>
      <protection/>
    </xf>
    <xf numFmtId="0" fontId="71" fillId="33" borderId="22" xfId="0" applyFont="1" applyFill="1" applyBorder="1" applyAlignment="1">
      <alignment horizontal="center" vertical="center"/>
    </xf>
    <xf numFmtId="0" fontId="71" fillId="33" borderId="25" xfId="0" applyFont="1" applyFill="1" applyBorder="1" applyAlignment="1">
      <alignment horizontal="center" vertical="center"/>
    </xf>
    <xf numFmtId="0" fontId="72" fillId="33" borderId="23" xfId="0" applyFont="1" applyFill="1" applyBorder="1" applyAlignment="1">
      <alignment horizontal="center" vertical="center" shrinkToFit="1"/>
    </xf>
    <xf numFmtId="195" fontId="71" fillId="33" borderId="22" xfId="0" applyNumberFormat="1" applyFont="1" applyFill="1" applyBorder="1" applyAlignment="1">
      <alignment horizontal="right" vertical="center"/>
    </xf>
    <xf numFmtId="195" fontId="71" fillId="33" borderId="22" xfId="0" applyNumberFormat="1" applyFont="1" applyFill="1" applyBorder="1" applyAlignment="1">
      <alignment horizontal="right" vertical="center" indent="1"/>
    </xf>
    <xf numFmtId="195" fontId="71" fillId="33" borderId="14" xfId="0" applyNumberFormat="1" applyFont="1" applyFill="1" applyBorder="1" applyAlignment="1">
      <alignment horizontal="right" vertical="center"/>
    </xf>
    <xf numFmtId="0" fontId="71" fillId="33" borderId="22" xfId="42" applyNumberFormat="1" applyFont="1" applyFill="1" applyBorder="1" applyAlignment="1">
      <alignment horizontal="center" vertical="center"/>
    </xf>
    <xf numFmtId="178" fontId="71" fillId="33" borderId="24" xfId="0" applyNumberFormat="1" applyFont="1" applyFill="1" applyBorder="1" applyAlignment="1">
      <alignment horizontal="right" vertical="center" indent="1"/>
    </xf>
    <xf numFmtId="178" fontId="71" fillId="33" borderId="19" xfId="0" applyNumberFormat="1" applyFont="1" applyFill="1" applyBorder="1" applyAlignment="1">
      <alignment horizontal="right" vertical="center" indent="1"/>
    </xf>
    <xf numFmtId="183" fontId="71" fillId="33" borderId="24" xfId="42" applyNumberFormat="1" applyFont="1" applyFill="1" applyBorder="1" applyAlignment="1">
      <alignment horizontal="center" vertical="center"/>
    </xf>
    <xf numFmtId="195" fontId="71" fillId="33" borderId="22" xfId="0" applyNumberFormat="1" applyFont="1" applyFill="1" applyBorder="1" applyAlignment="1">
      <alignment vertical="center"/>
    </xf>
    <xf numFmtId="183" fontId="71" fillId="33" borderId="25" xfId="42" applyNumberFormat="1" applyFont="1" applyFill="1" applyBorder="1" applyAlignment="1">
      <alignment horizontal="center" vertical="center"/>
    </xf>
    <xf numFmtId="0" fontId="71" fillId="33" borderId="25" xfId="42" applyNumberFormat="1" applyFont="1" applyFill="1" applyBorder="1" applyAlignment="1">
      <alignment horizontal="center" vertical="center"/>
    </xf>
    <xf numFmtId="0" fontId="71" fillId="33" borderId="24" xfId="42" applyNumberFormat="1" applyFont="1" applyFill="1" applyBorder="1" applyAlignment="1">
      <alignment horizontal="center" vertical="center"/>
    </xf>
    <xf numFmtId="0" fontId="73" fillId="33" borderId="0" xfId="0" applyFont="1" applyFill="1" applyBorder="1" applyAlignment="1">
      <alignment/>
    </xf>
    <xf numFmtId="0" fontId="73" fillId="33" borderId="0" xfId="0" applyFont="1" applyFill="1" applyBorder="1" applyAlignment="1">
      <alignment vertical="center"/>
    </xf>
    <xf numFmtId="0" fontId="73" fillId="33" borderId="0" xfId="0" applyFont="1" applyFill="1" applyAlignment="1">
      <alignment horizontal="center" vertical="center"/>
    </xf>
    <xf numFmtId="0" fontId="73" fillId="33" borderId="0" xfId="0" applyFont="1" applyFill="1" applyAlignment="1">
      <alignment/>
    </xf>
    <xf numFmtId="0" fontId="74" fillId="33" borderId="0" xfId="0" applyFont="1" applyFill="1" applyBorder="1" applyAlignment="1">
      <alignment/>
    </xf>
    <xf numFmtId="0" fontId="71" fillId="33" borderId="20" xfId="0" applyFont="1" applyFill="1" applyBorder="1" applyAlignment="1">
      <alignment horizontal="center"/>
    </xf>
    <xf numFmtId="0" fontId="71" fillId="33" borderId="0" xfId="0" applyFont="1" applyFill="1" applyBorder="1" applyAlignment="1">
      <alignment horizontal="center"/>
    </xf>
    <xf numFmtId="0" fontId="71" fillId="33" borderId="24" xfId="0" applyFont="1" applyFill="1" applyBorder="1" applyAlignment="1">
      <alignment horizontal="center" vertical="center"/>
    </xf>
    <xf numFmtId="180" fontId="71" fillId="33" borderId="22" xfId="0" applyNumberFormat="1" applyFont="1" applyFill="1" applyBorder="1" applyAlignment="1">
      <alignment horizontal="center" vertical="center"/>
    </xf>
    <xf numFmtId="196" fontId="71" fillId="33" borderId="24" xfId="0" applyNumberFormat="1" applyFont="1" applyFill="1" applyBorder="1" applyAlignment="1">
      <alignment horizontal="right" vertical="center" indent="1"/>
    </xf>
    <xf numFmtId="197" fontId="71" fillId="33" borderId="24" xfId="0" applyNumberFormat="1" applyFont="1" applyFill="1" applyBorder="1" applyAlignment="1">
      <alignment horizontal="right" vertical="center" indent="1"/>
    </xf>
    <xf numFmtId="180" fontId="71" fillId="33" borderId="23" xfId="0" applyNumberFormat="1" applyFont="1" applyFill="1" applyBorder="1" applyAlignment="1">
      <alignment horizontal="center" vertical="center"/>
    </xf>
    <xf numFmtId="0" fontId="73" fillId="33" borderId="0" xfId="0" applyFont="1" applyFill="1" applyAlignment="1">
      <alignment horizontal="center"/>
    </xf>
    <xf numFmtId="0" fontId="71" fillId="33" borderId="0" xfId="0" applyFont="1" applyFill="1" applyAlignment="1">
      <alignment/>
    </xf>
    <xf numFmtId="0" fontId="71" fillId="33" borderId="0" xfId="0" applyFont="1" applyFill="1" applyAlignment="1">
      <alignment/>
    </xf>
    <xf numFmtId="0" fontId="73" fillId="33" borderId="0" xfId="0" applyFont="1" applyFill="1" applyAlignment="1">
      <alignment vertical="center"/>
    </xf>
    <xf numFmtId="0" fontId="75" fillId="33" borderId="22" xfId="0" applyFont="1" applyFill="1" applyBorder="1" applyAlignment="1">
      <alignment horizontal="center" vertical="center"/>
    </xf>
    <xf numFmtId="0" fontId="73" fillId="33" borderId="0" xfId="0" applyFont="1" applyFill="1" applyAlignment="1">
      <alignment shrinkToFit="1"/>
    </xf>
    <xf numFmtId="0" fontId="71" fillId="33" borderId="23" xfId="0" applyFont="1" applyFill="1" applyBorder="1" applyAlignment="1">
      <alignment horizontal="center" vertical="center"/>
    </xf>
    <xf numFmtId="0" fontId="76" fillId="0" borderId="0" xfId="63" applyFont="1">
      <alignment/>
      <protection/>
    </xf>
    <xf numFmtId="0" fontId="76" fillId="0" borderId="57" xfId="63" applyFont="1" applyBorder="1" applyAlignment="1">
      <alignment horizontal="center" vertical="center" wrapText="1"/>
      <protection/>
    </xf>
    <xf numFmtId="0" fontId="76" fillId="0" borderId="58" xfId="63" applyFont="1" applyBorder="1" applyAlignment="1">
      <alignment horizontal="center" vertical="center" wrapText="1"/>
      <protection/>
    </xf>
    <xf numFmtId="0" fontId="77" fillId="0" borderId="59" xfId="63" applyFont="1" applyBorder="1" applyAlignment="1">
      <alignment horizontal="right" vertical="center" wrapText="1"/>
      <protection/>
    </xf>
    <xf numFmtId="0" fontId="77" fillId="0" borderId="60" xfId="63" applyFont="1" applyBorder="1" applyAlignment="1">
      <alignment horizontal="right" vertical="center" wrapText="1"/>
      <protection/>
    </xf>
    <xf numFmtId="3" fontId="76" fillId="0" borderId="24" xfId="63" applyNumberFormat="1" applyFont="1" applyBorder="1" applyAlignment="1">
      <alignment horizontal="right" vertical="center" wrapText="1"/>
      <protection/>
    </xf>
    <xf numFmtId="183" fontId="76" fillId="0" borderId="24" xfId="63" applyNumberFormat="1" applyFont="1" applyBorder="1" applyAlignment="1">
      <alignment horizontal="right" vertical="center" wrapText="1"/>
      <protection/>
    </xf>
    <xf numFmtId="183" fontId="76" fillId="0" borderId="61" xfId="63" applyNumberFormat="1" applyFont="1" applyBorder="1" applyAlignment="1">
      <alignment horizontal="right" vertical="center" wrapText="1"/>
      <protection/>
    </xf>
    <xf numFmtId="0" fontId="77" fillId="0" borderId="22" xfId="63" applyFont="1" applyBorder="1" applyAlignment="1">
      <alignment horizontal="right" vertical="center" wrapText="1"/>
      <protection/>
    </xf>
    <xf numFmtId="0" fontId="77" fillId="0" borderId="62" xfId="63" applyFont="1" applyBorder="1" applyAlignment="1">
      <alignment horizontal="right" vertical="center" wrapText="1"/>
      <protection/>
    </xf>
    <xf numFmtId="3" fontId="76" fillId="0" borderId="25" xfId="63" applyNumberFormat="1" applyFont="1" applyBorder="1" applyAlignment="1">
      <alignment horizontal="right" vertical="center" wrapText="1"/>
      <protection/>
    </xf>
    <xf numFmtId="183" fontId="76" fillId="0" borderId="25" xfId="63" applyNumberFormat="1" applyFont="1" applyBorder="1" applyAlignment="1">
      <alignment horizontal="right" vertical="center" wrapText="1"/>
      <protection/>
    </xf>
    <xf numFmtId="183" fontId="76" fillId="0" borderId="63" xfId="63" applyNumberFormat="1" applyFont="1" applyBorder="1" applyAlignment="1">
      <alignment horizontal="right" vertical="center" wrapText="1"/>
      <protection/>
    </xf>
    <xf numFmtId="0" fontId="77" fillId="0" borderId="25" xfId="63" applyFont="1" applyBorder="1" applyAlignment="1">
      <alignment horizontal="right" vertical="center" wrapText="1"/>
      <protection/>
    </xf>
    <xf numFmtId="0" fontId="77" fillId="0" borderId="63" xfId="63" applyFont="1" applyBorder="1" applyAlignment="1">
      <alignment horizontal="right" vertical="center" wrapText="1"/>
      <protection/>
    </xf>
    <xf numFmtId="3" fontId="76" fillId="0" borderId="57" xfId="63" applyNumberFormat="1" applyFont="1" applyBorder="1" applyAlignment="1">
      <alignment horizontal="right" vertical="center" wrapText="1"/>
      <protection/>
    </xf>
    <xf numFmtId="183" fontId="76" fillId="0" borderId="57" xfId="63" applyNumberFormat="1" applyFont="1" applyBorder="1" applyAlignment="1">
      <alignment horizontal="right" vertical="center" wrapText="1"/>
      <protection/>
    </xf>
    <xf numFmtId="183" fontId="76" fillId="0" borderId="58" xfId="63" applyNumberFormat="1" applyFont="1" applyBorder="1" applyAlignment="1">
      <alignment horizontal="right" vertical="center" wrapText="1"/>
      <protection/>
    </xf>
    <xf numFmtId="0" fontId="76" fillId="0" borderId="24" xfId="63" applyFont="1" applyBorder="1" applyAlignment="1">
      <alignment horizontal="right" vertical="center" wrapText="1"/>
      <protection/>
    </xf>
    <xf numFmtId="0" fontId="76" fillId="0" borderId="61" xfId="63" applyFont="1" applyBorder="1" applyAlignment="1">
      <alignment horizontal="right" vertical="center" wrapText="1"/>
      <protection/>
    </xf>
    <xf numFmtId="0" fontId="78" fillId="0" borderId="0" xfId="0" applyFont="1" applyFill="1" applyAlignment="1">
      <alignment/>
    </xf>
    <xf numFmtId="0" fontId="76" fillId="0" borderId="0" xfId="0" applyFont="1" applyFill="1" applyAlignment="1">
      <alignment/>
    </xf>
    <xf numFmtId="0" fontId="76" fillId="0" borderId="0" xfId="0" applyFont="1" applyFill="1" applyBorder="1" applyAlignment="1">
      <alignment/>
    </xf>
    <xf numFmtId="0" fontId="76" fillId="0" borderId="0" xfId="0" applyFont="1" applyFill="1" applyAlignment="1">
      <alignment horizontal="center" vertical="center"/>
    </xf>
    <xf numFmtId="0" fontId="79" fillId="0" borderId="0" xfId="0" applyFont="1" applyFill="1" applyAlignment="1">
      <alignment/>
    </xf>
    <xf numFmtId="0" fontId="76" fillId="0" borderId="24" xfId="0" applyFont="1" applyFill="1" applyBorder="1" applyAlignment="1">
      <alignment horizontal="distributed" vertical="center"/>
    </xf>
    <xf numFmtId="178" fontId="76" fillId="0" borderId="17" xfId="0" applyNumberFormat="1" applyFont="1" applyFill="1" applyBorder="1" applyAlignment="1">
      <alignment vertical="center"/>
    </xf>
    <xf numFmtId="0" fontId="77" fillId="0" borderId="0" xfId="0" applyFont="1" applyFill="1" applyBorder="1" applyAlignment="1">
      <alignment vertical="top"/>
    </xf>
    <xf numFmtId="182" fontId="76" fillId="0" borderId="17" xfId="0" applyNumberFormat="1" applyFont="1" applyFill="1" applyBorder="1" applyAlignment="1">
      <alignment vertical="center"/>
    </xf>
    <xf numFmtId="180" fontId="76" fillId="0" borderId="17" xfId="0" applyNumberFormat="1" applyFont="1" applyFill="1" applyBorder="1" applyAlignment="1">
      <alignment vertical="center"/>
    </xf>
    <xf numFmtId="0" fontId="77" fillId="0" borderId="64" xfId="0" applyFont="1" applyFill="1" applyBorder="1" applyAlignment="1">
      <alignment vertical="top"/>
    </xf>
    <xf numFmtId="0" fontId="76" fillId="0" borderId="23" xfId="0" applyFont="1" applyFill="1" applyBorder="1" applyAlignment="1">
      <alignment horizontal="distributed" vertical="center"/>
    </xf>
    <xf numFmtId="178" fontId="76" fillId="0" borderId="54" xfId="0" applyNumberFormat="1" applyFont="1" applyFill="1" applyBorder="1" applyAlignment="1">
      <alignment vertical="center"/>
    </xf>
    <xf numFmtId="0" fontId="80" fillId="0" borderId="42" xfId="0" applyFont="1" applyFill="1" applyBorder="1" applyAlignment="1">
      <alignment vertical="center"/>
    </xf>
    <xf numFmtId="182" fontId="76" fillId="0" borderId="54" xfId="0" applyNumberFormat="1" applyFont="1" applyFill="1" applyBorder="1" applyAlignment="1">
      <alignment vertical="center"/>
    </xf>
    <xf numFmtId="180" fontId="76" fillId="0" borderId="54" xfId="0" applyNumberFormat="1" applyFont="1" applyFill="1" applyBorder="1" applyAlignment="1">
      <alignment vertical="center"/>
    </xf>
    <xf numFmtId="0" fontId="80" fillId="0" borderId="65" xfId="0" applyFont="1" applyFill="1" applyBorder="1" applyAlignment="1">
      <alignment/>
    </xf>
    <xf numFmtId="178" fontId="76" fillId="0" borderId="54" xfId="0" applyNumberFormat="1" applyFont="1" applyFill="1" applyBorder="1" applyAlignment="1">
      <alignment horizontal="right" vertical="center"/>
    </xf>
    <xf numFmtId="180" fontId="76" fillId="0" borderId="54" xfId="0" applyNumberFormat="1" applyFont="1" applyFill="1" applyBorder="1" applyAlignment="1">
      <alignment horizontal="right" vertical="center"/>
    </xf>
    <xf numFmtId="178" fontId="76" fillId="0" borderId="66" xfId="0" applyNumberFormat="1" applyFont="1" applyFill="1" applyBorder="1" applyAlignment="1">
      <alignment vertical="center"/>
    </xf>
    <xf numFmtId="0" fontId="80" fillId="0" borderId="52" xfId="0" applyFont="1" applyFill="1" applyBorder="1" applyAlignment="1">
      <alignment vertical="center"/>
    </xf>
    <xf numFmtId="182" fontId="76" fillId="0" borderId="66" xfId="0" applyNumberFormat="1" applyFont="1" applyFill="1" applyBorder="1" applyAlignment="1">
      <alignment vertical="center"/>
    </xf>
    <xf numFmtId="180" fontId="76" fillId="0" borderId="66" xfId="0" applyNumberFormat="1" applyFont="1" applyFill="1" applyBorder="1" applyAlignment="1">
      <alignment vertical="center"/>
    </xf>
    <xf numFmtId="0" fontId="80" fillId="0" borderId="67" xfId="0" applyFont="1" applyFill="1" applyBorder="1" applyAlignment="1">
      <alignment/>
    </xf>
    <xf numFmtId="0" fontId="76" fillId="0" borderId="0" xfId="0" applyFont="1" applyFill="1" applyAlignment="1">
      <alignment vertical="center"/>
    </xf>
    <xf numFmtId="178" fontId="80" fillId="0" borderId="0" xfId="0" applyNumberFormat="1" applyFont="1" applyFill="1" applyAlignment="1">
      <alignment vertical="center"/>
    </xf>
    <xf numFmtId="0" fontId="80" fillId="0" borderId="0" xfId="0" applyFont="1" applyFill="1" applyAlignment="1">
      <alignment vertical="center"/>
    </xf>
    <xf numFmtId="0" fontId="80" fillId="0" borderId="0" xfId="0" applyFont="1" applyFill="1" applyAlignment="1">
      <alignment/>
    </xf>
    <xf numFmtId="0" fontId="16" fillId="0" borderId="0" xfId="0" applyFont="1" applyFill="1" applyAlignment="1">
      <alignment/>
    </xf>
    <xf numFmtId="0" fontId="0" fillId="0" borderId="0" xfId="0" applyFont="1" applyFill="1" applyAlignment="1">
      <alignment/>
    </xf>
    <xf numFmtId="178" fontId="76" fillId="0" borderId="0" xfId="0" applyNumberFormat="1" applyFont="1" applyFill="1" applyAlignment="1">
      <alignment/>
    </xf>
    <xf numFmtId="0" fontId="77" fillId="0" borderId="0" xfId="0" applyFont="1" applyFill="1" applyAlignment="1">
      <alignment vertical="top"/>
    </xf>
    <xf numFmtId="178" fontId="76" fillId="0" borderId="68" xfId="0" applyNumberFormat="1" applyFont="1" applyFill="1" applyBorder="1" applyAlignment="1">
      <alignment/>
    </xf>
    <xf numFmtId="0" fontId="77" fillId="0" borderId="69" xfId="0" applyFont="1" applyFill="1" applyBorder="1" applyAlignment="1">
      <alignment vertical="top"/>
    </xf>
    <xf numFmtId="180" fontId="76" fillId="0" borderId="0" xfId="0" applyNumberFormat="1" applyFont="1" applyFill="1" applyAlignment="1">
      <alignment/>
    </xf>
    <xf numFmtId="0" fontId="77" fillId="0" borderId="70" xfId="0" applyFont="1" applyFill="1" applyBorder="1" applyAlignment="1">
      <alignment vertical="top"/>
    </xf>
    <xf numFmtId="178" fontId="76" fillId="0" borderId="54" xfId="0" applyNumberFormat="1" applyFont="1" applyFill="1" applyBorder="1" applyAlignment="1">
      <alignment/>
    </xf>
    <xf numFmtId="0" fontId="76" fillId="0" borderId="42" xfId="0" applyFont="1" applyFill="1" applyBorder="1" applyAlignment="1">
      <alignment/>
    </xf>
    <xf numFmtId="0" fontId="76" fillId="0" borderId="34" xfId="0" applyFont="1" applyFill="1" applyBorder="1" applyAlignment="1">
      <alignment/>
    </xf>
    <xf numFmtId="180" fontId="76" fillId="0" borderId="42" xfId="0" applyNumberFormat="1" applyFont="1" applyFill="1" applyBorder="1" applyAlignment="1">
      <alignment/>
    </xf>
    <xf numFmtId="0" fontId="76" fillId="0" borderId="65" xfId="0" applyFont="1" applyFill="1" applyBorder="1" applyAlignment="1">
      <alignment/>
    </xf>
    <xf numFmtId="0" fontId="76" fillId="0" borderId="23" xfId="0" applyFont="1" applyFill="1" applyBorder="1" applyAlignment="1">
      <alignment horizontal="center" vertical="center"/>
    </xf>
    <xf numFmtId="192" fontId="76" fillId="0" borderId="54" xfId="0" applyNumberFormat="1" applyFont="1" applyFill="1" applyBorder="1" applyAlignment="1">
      <alignment vertical="center"/>
    </xf>
    <xf numFmtId="178" fontId="76" fillId="0" borderId="54" xfId="0" applyNumberFormat="1" applyFont="1" applyFill="1" applyBorder="1" applyAlignment="1">
      <alignment horizontal="center" vertical="center"/>
    </xf>
    <xf numFmtId="178" fontId="76" fillId="0" borderId="71" xfId="0" applyNumberFormat="1" applyFont="1" applyFill="1" applyBorder="1" applyAlignment="1">
      <alignment/>
    </xf>
    <xf numFmtId="0" fontId="76" fillId="0" borderId="71" xfId="0" applyFont="1" applyFill="1" applyBorder="1" applyAlignment="1">
      <alignment/>
    </xf>
    <xf numFmtId="178" fontId="76" fillId="0" borderId="72" xfId="0" applyNumberFormat="1" applyFont="1" applyFill="1" applyBorder="1" applyAlignment="1">
      <alignment/>
    </xf>
    <xf numFmtId="0" fontId="76" fillId="0" borderId="46" xfId="0" applyFont="1" applyFill="1" applyBorder="1" applyAlignment="1">
      <alignment/>
    </xf>
    <xf numFmtId="180" fontId="76" fillId="0" borderId="71" xfId="0" applyNumberFormat="1" applyFont="1" applyFill="1" applyBorder="1" applyAlignment="1">
      <alignment/>
    </xf>
    <xf numFmtId="0" fontId="76" fillId="0" borderId="73" xfId="0" applyFont="1" applyFill="1" applyBorder="1" applyAlignment="1">
      <alignment/>
    </xf>
    <xf numFmtId="38" fontId="6" fillId="0" borderId="0" xfId="51" applyFont="1" applyFill="1" applyAlignment="1">
      <alignment horizontal="left" vertical="center"/>
    </xf>
    <xf numFmtId="38" fontId="2" fillId="0" borderId="0" xfId="51" applyFont="1" applyFill="1" applyAlignment="1">
      <alignment vertical="center"/>
    </xf>
    <xf numFmtId="0" fontId="2" fillId="0" borderId="0" xfId="0" applyFont="1" applyFill="1" applyAlignment="1">
      <alignment vertical="center"/>
    </xf>
    <xf numFmtId="38" fontId="5" fillId="0" borderId="0" xfId="51" applyFont="1" applyFill="1" applyAlignment="1">
      <alignment vertical="center"/>
    </xf>
    <xf numFmtId="0" fontId="2" fillId="0" borderId="0" xfId="0" applyFont="1" applyFill="1" applyAlignment="1">
      <alignment horizontal="distributed" vertical="center"/>
    </xf>
    <xf numFmtId="38" fontId="12" fillId="0" borderId="69" xfId="51" applyFont="1" applyFill="1" applyBorder="1" applyAlignment="1">
      <alignment horizontal="left" vertical="top"/>
    </xf>
    <xf numFmtId="0" fontId="12" fillId="0" borderId="0" xfId="0" applyFont="1" applyFill="1" applyBorder="1" applyAlignment="1">
      <alignment horizontal="right" vertical="center"/>
    </xf>
    <xf numFmtId="38" fontId="14" fillId="0" borderId="64" xfId="51" applyFont="1" applyFill="1" applyBorder="1" applyAlignment="1">
      <alignment horizontal="left" vertical="top"/>
    </xf>
    <xf numFmtId="0" fontId="2" fillId="0" borderId="42" xfId="0" applyFont="1" applyFill="1" applyBorder="1" applyAlignment="1">
      <alignment horizontal="left" vertical="center"/>
    </xf>
    <xf numFmtId="182" fontId="2" fillId="0" borderId="18" xfId="51" applyNumberFormat="1" applyFont="1" applyFill="1" applyBorder="1" applyAlignment="1">
      <alignment horizontal="right" vertical="top"/>
    </xf>
    <xf numFmtId="38" fontId="2" fillId="0" borderId="18" xfId="51" applyFont="1" applyFill="1" applyBorder="1" applyAlignment="1">
      <alignment horizontal="right" vertical="top"/>
    </xf>
    <xf numFmtId="183" fontId="2" fillId="0" borderId="0" xfId="0" applyNumberFormat="1" applyFont="1" applyFill="1" applyBorder="1" applyAlignment="1">
      <alignment vertical="top"/>
    </xf>
    <xf numFmtId="183" fontId="2" fillId="0" borderId="0" xfId="0" applyNumberFormat="1" applyFont="1" applyFill="1" applyBorder="1" applyAlignment="1">
      <alignment horizontal="right" vertical="top"/>
    </xf>
    <xf numFmtId="38" fontId="5" fillId="0" borderId="74" xfId="51" applyFont="1" applyFill="1" applyBorder="1" applyAlignment="1">
      <alignment vertical="center"/>
    </xf>
    <xf numFmtId="0" fontId="2" fillId="0" borderId="0" xfId="0" applyFont="1" applyFill="1" applyAlignment="1">
      <alignment vertical="top"/>
    </xf>
    <xf numFmtId="0" fontId="2" fillId="0" borderId="75" xfId="0" applyFont="1" applyFill="1" applyBorder="1" applyAlignment="1">
      <alignment vertical="center"/>
    </xf>
    <xf numFmtId="0" fontId="2" fillId="0" borderId="34" xfId="0" applyFont="1" applyFill="1" applyBorder="1" applyAlignment="1">
      <alignment horizontal="left" vertical="center"/>
    </xf>
    <xf numFmtId="38" fontId="12" fillId="0" borderId="42" xfId="51" applyFont="1" applyFill="1" applyBorder="1" applyAlignment="1">
      <alignment horizontal="right" vertical="center"/>
    </xf>
    <xf numFmtId="182" fontId="2" fillId="0" borderId="34" xfId="51" applyNumberFormat="1" applyFont="1" applyFill="1" applyBorder="1" applyAlignment="1">
      <alignment horizontal="right" vertical="center"/>
    </xf>
    <xf numFmtId="38" fontId="12" fillId="0" borderId="34" xfId="51" applyFont="1" applyFill="1" applyBorder="1" applyAlignment="1">
      <alignment horizontal="right" vertical="center"/>
    </xf>
    <xf numFmtId="38" fontId="2" fillId="0" borderId="34" xfId="51" applyFont="1" applyFill="1" applyBorder="1" applyAlignment="1">
      <alignment horizontal="right" vertical="center"/>
    </xf>
    <xf numFmtId="38" fontId="12" fillId="0" borderId="54" xfId="51" applyFont="1" applyFill="1" applyBorder="1" applyAlignment="1">
      <alignment horizontal="right" vertical="center"/>
    </xf>
    <xf numFmtId="183" fontId="12" fillId="0" borderId="54" xfId="0" applyNumberFormat="1" applyFont="1" applyFill="1" applyBorder="1" applyAlignment="1">
      <alignment horizontal="right" vertical="center"/>
    </xf>
    <xf numFmtId="183" fontId="12" fillId="0" borderId="34" xfId="0" applyNumberFormat="1" applyFont="1" applyFill="1" applyBorder="1" applyAlignment="1">
      <alignment vertical="center"/>
    </xf>
    <xf numFmtId="183" fontId="12" fillId="0" borderId="42" xfId="0" applyNumberFormat="1" applyFont="1" applyFill="1" applyBorder="1" applyAlignment="1">
      <alignment vertical="center"/>
    </xf>
    <xf numFmtId="38" fontId="5" fillId="0" borderId="65" xfId="51" applyFont="1" applyFill="1" applyBorder="1" applyAlignment="1">
      <alignment vertical="center"/>
    </xf>
    <xf numFmtId="0" fontId="2" fillId="0" borderId="42" xfId="0" applyFont="1" applyFill="1" applyBorder="1" applyAlignment="1">
      <alignment vertical="center"/>
    </xf>
    <xf numFmtId="0" fontId="2" fillId="0" borderId="42" xfId="0" applyFont="1" applyFill="1" applyBorder="1" applyAlignment="1">
      <alignment horizontal="distributed" vertical="center"/>
    </xf>
    <xf numFmtId="0" fontId="2" fillId="0" borderId="34" xfId="0" applyFont="1" applyFill="1" applyBorder="1" applyAlignment="1">
      <alignment horizontal="distributed" vertical="center"/>
    </xf>
    <xf numFmtId="182" fontId="2" fillId="0" borderId="34" xfId="0" applyNumberFormat="1" applyFont="1" applyFill="1" applyBorder="1" applyAlignment="1">
      <alignment horizontal="right" vertical="center"/>
    </xf>
    <xf numFmtId="0" fontId="12" fillId="0" borderId="54" xfId="0" applyNumberFormat="1" applyFont="1" applyFill="1" applyBorder="1" applyAlignment="1">
      <alignment vertical="center"/>
    </xf>
    <xf numFmtId="3" fontId="12" fillId="0" borderId="42" xfId="51" applyNumberFormat="1" applyFont="1" applyFill="1" applyBorder="1" applyAlignment="1">
      <alignment horizontal="right" vertical="center"/>
    </xf>
    <xf numFmtId="38" fontId="2" fillId="0" borderId="34" xfId="51" applyFont="1" applyFill="1" applyBorder="1" applyAlignment="1">
      <alignment vertical="center"/>
    </xf>
    <xf numFmtId="198" fontId="2" fillId="0" borderId="34" xfId="51" applyNumberFormat="1" applyFont="1" applyFill="1" applyBorder="1" applyAlignment="1">
      <alignment vertical="center"/>
    </xf>
    <xf numFmtId="0" fontId="12" fillId="0" borderId="54" xfId="51" applyNumberFormat="1" applyFont="1" applyFill="1" applyBorder="1" applyAlignment="1">
      <alignment vertical="center"/>
    </xf>
    <xf numFmtId="199" fontId="2" fillId="0" borderId="34" xfId="51" applyNumberFormat="1" applyFont="1" applyFill="1" applyBorder="1" applyAlignment="1">
      <alignment horizontal="right" vertical="center"/>
    </xf>
    <xf numFmtId="38" fontId="12" fillId="0" borderId="54" xfId="0" applyNumberFormat="1" applyFont="1" applyFill="1" applyBorder="1" applyAlignment="1">
      <alignment vertical="center"/>
    </xf>
    <xf numFmtId="38" fontId="12" fillId="0" borderId="54" xfId="51" applyFont="1" applyFill="1" applyBorder="1" applyAlignment="1">
      <alignment vertical="center"/>
    </xf>
    <xf numFmtId="38" fontId="2" fillId="0" borderId="34" xfId="51" applyFont="1" applyFill="1" applyBorder="1" applyAlignment="1" applyProtection="1">
      <alignment horizontal="right" vertical="center"/>
      <protection/>
    </xf>
    <xf numFmtId="0" fontId="12" fillId="0" borderId="54" xfId="51" applyNumberFormat="1" applyFont="1" applyFill="1" applyBorder="1" applyAlignment="1">
      <alignment horizontal="right" vertical="center"/>
    </xf>
    <xf numFmtId="38" fontId="12" fillId="0" borderId="54" xfId="49" applyFont="1" applyFill="1" applyBorder="1" applyAlignment="1">
      <alignment vertical="center"/>
    </xf>
    <xf numFmtId="0" fontId="2" fillId="0" borderId="42" xfId="0" applyFont="1" applyFill="1" applyBorder="1" applyAlignment="1">
      <alignment horizontal="right" vertical="center"/>
    </xf>
    <xf numFmtId="0" fontId="2" fillId="0" borderId="76" xfId="0" applyFont="1" applyFill="1" applyBorder="1" applyAlignment="1">
      <alignment vertical="center"/>
    </xf>
    <xf numFmtId="0" fontId="2" fillId="0" borderId="15" xfId="0" applyFont="1" applyFill="1" applyBorder="1" applyAlignment="1">
      <alignment vertical="center"/>
    </xf>
    <xf numFmtId="0" fontId="2" fillId="0" borderId="15" xfId="0" applyFont="1" applyFill="1" applyBorder="1" applyAlignment="1">
      <alignment horizontal="right" vertical="center"/>
    </xf>
    <xf numFmtId="0" fontId="2" fillId="0" borderId="15" xfId="0" applyFont="1" applyFill="1" applyBorder="1" applyAlignment="1">
      <alignment horizontal="distributed" vertical="center"/>
    </xf>
    <xf numFmtId="0" fontId="2" fillId="0" borderId="16" xfId="0" applyFont="1" applyFill="1" applyBorder="1" applyAlignment="1">
      <alignment horizontal="distributed" vertical="center"/>
    </xf>
    <xf numFmtId="182" fontId="2" fillId="0" borderId="16" xfId="51" applyNumberFormat="1" applyFont="1" applyFill="1" applyBorder="1" applyAlignment="1">
      <alignment horizontal="right" vertical="center"/>
    </xf>
    <xf numFmtId="38" fontId="12" fillId="0" borderId="15" xfId="51" applyFont="1" applyFill="1" applyBorder="1" applyAlignment="1">
      <alignment horizontal="right" vertical="center"/>
    </xf>
    <xf numFmtId="38" fontId="12" fillId="0" borderId="16" xfId="51" applyFont="1" applyFill="1" applyBorder="1" applyAlignment="1">
      <alignment horizontal="right" vertical="center"/>
    </xf>
    <xf numFmtId="38" fontId="2" fillId="0" borderId="16" xfId="51" applyFont="1" applyFill="1" applyBorder="1" applyAlignment="1">
      <alignment horizontal="right" vertical="center"/>
    </xf>
    <xf numFmtId="199" fontId="2" fillId="0" borderId="16" xfId="51" applyNumberFormat="1" applyFont="1" applyFill="1" applyBorder="1" applyAlignment="1">
      <alignment horizontal="right" vertical="center"/>
    </xf>
    <xf numFmtId="183" fontId="12" fillId="0" borderId="16" xfId="0" applyNumberFormat="1" applyFont="1" applyFill="1" applyBorder="1" applyAlignment="1">
      <alignment vertical="center"/>
    </xf>
    <xf numFmtId="183" fontId="12" fillId="0" borderId="14" xfId="0" applyNumberFormat="1" applyFont="1" applyFill="1" applyBorder="1" applyAlignment="1">
      <alignment horizontal="right" vertical="center"/>
    </xf>
    <xf numFmtId="183" fontId="12" fillId="0" borderId="15" xfId="0" applyNumberFormat="1" applyFont="1" applyFill="1" applyBorder="1" applyAlignment="1">
      <alignment vertical="center"/>
    </xf>
    <xf numFmtId="38" fontId="5" fillId="0" borderId="77" xfId="51" applyFont="1" applyFill="1" applyBorder="1" applyAlignment="1">
      <alignment vertical="center"/>
    </xf>
    <xf numFmtId="38" fontId="12" fillId="0" borderId="14" xfId="51" applyFont="1" applyFill="1" applyBorder="1" applyAlignment="1">
      <alignment horizontal="right" vertical="center"/>
    </xf>
    <xf numFmtId="38" fontId="12" fillId="0" borderId="14" xfId="0" applyNumberFormat="1" applyFont="1" applyFill="1" applyBorder="1" applyAlignment="1">
      <alignment horizontal="right" vertical="center"/>
    </xf>
    <xf numFmtId="0" fontId="2" fillId="0" borderId="78" xfId="0" applyFont="1" applyFill="1" applyBorder="1" applyAlignment="1">
      <alignment vertical="center"/>
    </xf>
    <xf numFmtId="0" fontId="2" fillId="0" borderId="71" xfId="0" applyFont="1" applyFill="1" applyBorder="1" applyAlignment="1">
      <alignment vertical="center"/>
    </xf>
    <xf numFmtId="0" fontId="2" fillId="0" borderId="71" xfId="0" applyFont="1" applyFill="1" applyBorder="1" applyAlignment="1">
      <alignment horizontal="right" vertical="center"/>
    </xf>
    <xf numFmtId="0" fontId="2" fillId="0" borderId="71" xfId="0" applyFont="1" applyFill="1" applyBorder="1" applyAlignment="1">
      <alignment horizontal="distributed" vertical="center"/>
    </xf>
    <xf numFmtId="0" fontId="2" fillId="0" borderId="46" xfId="0" applyFont="1" applyFill="1" applyBorder="1" applyAlignment="1">
      <alignment horizontal="distributed" vertical="center"/>
    </xf>
    <xf numFmtId="38" fontId="12" fillId="0" borderId="72" xfId="51" applyFont="1" applyFill="1" applyBorder="1" applyAlignment="1">
      <alignment horizontal="right" vertical="center"/>
    </xf>
    <xf numFmtId="182" fontId="2" fillId="0" borderId="46" xfId="51" applyNumberFormat="1" applyFont="1" applyFill="1" applyBorder="1" applyAlignment="1">
      <alignment horizontal="right" vertical="center"/>
    </xf>
    <xf numFmtId="38" fontId="12" fillId="0" borderId="71" xfId="51" applyFont="1" applyFill="1" applyBorder="1" applyAlignment="1">
      <alignment horizontal="right" vertical="center"/>
    </xf>
    <xf numFmtId="38" fontId="12" fillId="0" borderId="46" xfId="51" applyFont="1" applyFill="1" applyBorder="1" applyAlignment="1">
      <alignment horizontal="right" vertical="center"/>
    </xf>
    <xf numFmtId="38" fontId="2" fillId="0" borderId="46" xfId="51" applyFont="1" applyFill="1" applyBorder="1" applyAlignment="1">
      <alignment horizontal="right" vertical="center"/>
    </xf>
    <xf numFmtId="199" fontId="2" fillId="0" borderId="46" xfId="51" applyNumberFormat="1" applyFont="1" applyFill="1" applyBorder="1" applyAlignment="1">
      <alignment horizontal="right" vertical="center"/>
    </xf>
    <xf numFmtId="183" fontId="12" fillId="0" borderId="72" xfId="0" applyNumberFormat="1" applyFont="1" applyFill="1" applyBorder="1" applyAlignment="1">
      <alignment horizontal="right" vertical="center"/>
    </xf>
    <xf numFmtId="183" fontId="12" fillId="0" borderId="46" xfId="0" applyNumberFormat="1" applyFont="1" applyFill="1" applyBorder="1" applyAlignment="1">
      <alignment vertical="center"/>
    </xf>
    <xf numFmtId="183" fontId="12" fillId="0" borderId="71" xfId="0" applyNumberFormat="1" applyFont="1" applyFill="1" applyBorder="1" applyAlignment="1">
      <alignment vertical="center"/>
    </xf>
    <xf numFmtId="0" fontId="12" fillId="0" borderId="72" xfId="51" applyNumberFormat="1" applyFont="1" applyFill="1" applyBorder="1" applyAlignment="1">
      <alignment horizontal="right" vertical="center"/>
    </xf>
    <xf numFmtId="38" fontId="5" fillId="0" borderId="73" xfId="51" applyFont="1" applyFill="1" applyBorder="1" applyAlignment="1">
      <alignment vertical="center"/>
    </xf>
    <xf numFmtId="0" fontId="2" fillId="0" borderId="28" xfId="0" applyFont="1" applyFill="1" applyBorder="1" applyAlignment="1">
      <alignment vertical="center"/>
    </xf>
    <xf numFmtId="0" fontId="2" fillId="0" borderId="79" xfId="0"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alignment horizontal="right" vertical="center"/>
    </xf>
    <xf numFmtId="0" fontId="2" fillId="0" borderId="11" xfId="0" applyFont="1" applyFill="1" applyBorder="1" applyAlignment="1">
      <alignment horizontal="distributed" vertical="center"/>
    </xf>
    <xf numFmtId="0" fontId="2" fillId="0" borderId="69" xfId="0" applyFont="1" applyFill="1" applyBorder="1" applyAlignment="1">
      <alignment vertical="center"/>
    </xf>
    <xf numFmtId="38" fontId="12" fillId="0" borderId="68" xfId="51" applyFont="1" applyFill="1" applyBorder="1" applyAlignment="1">
      <alignment vertical="center"/>
    </xf>
    <xf numFmtId="38" fontId="12" fillId="0" borderId="80" xfId="51" applyFont="1" applyFill="1" applyBorder="1" applyAlignment="1">
      <alignment vertical="center"/>
    </xf>
    <xf numFmtId="38" fontId="2" fillId="0" borderId="69" xfId="51" applyFont="1" applyFill="1" applyBorder="1" applyAlignment="1">
      <alignment vertical="center"/>
    </xf>
    <xf numFmtId="38" fontId="12" fillId="0" borderId="81" xfId="51" applyFont="1" applyFill="1" applyBorder="1" applyAlignment="1">
      <alignment vertical="center"/>
    </xf>
    <xf numFmtId="38" fontId="12" fillId="0" borderId="11" xfId="51" applyFont="1" applyFill="1" applyBorder="1" applyAlignment="1">
      <alignment vertical="center"/>
    </xf>
    <xf numFmtId="181" fontId="12" fillId="0" borderId="11" xfId="0" applyNumberFormat="1" applyFont="1" applyFill="1" applyBorder="1" applyAlignment="1">
      <alignment vertical="center"/>
    </xf>
    <xf numFmtId="181" fontId="2" fillId="0" borderId="69" xfId="0" applyNumberFormat="1" applyFont="1" applyFill="1" applyBorder="1" applyAlignment="1">
      <alignment vertical="center"/>
    </xf>
    <xf numFmtId="0" fontId="12" fillId="0" borderId="11" xfId="51" applyNumberFormat="1" applyFont="1" applyFill="1" applyBorder="1" applyAlignment="1">
      <alignment vertical="center"/>
    </xf>
    <xf numFmtId="38" fontId="5" fillId="0" borderId="70" xfId="51" applyFont="1" applyFill="1" applyBorder="1" applyAlignment="1">
      <alignment vertical="center"/>
    </xf>
    <xf numFmtId="0" fontId="2" fillId="0" borderId="34" xfId="0" applyFont="1" applyFill="1" applyBorder="1" applyAlignment="1">
      <alignment vertical="center"/>
    </xf>
    <xf numFmtId="38" fontId="12" fillId="0" borderId="42" xfId="51" applyFont="1" applyFill="1" applyBorder="1" applyAlignment="1">
      <alignment vertical="center"/>
    </xf>
    <xf numFmtId="38" fontId="12" fillId="0" borderId="34" xfId="51" applyFont="1" applyFill="1" applyBorder="1" applyAlignment="1">
      <alignment vertical="center"/>
    </xf>
    <xf numFmtId="181" fontId="12" fillId="0" borderId="54" xfId="0" applyNumberFormat="1" applyFont="1" applyFill="1" applyBorder="1" applyAlignment="1">
      <alignment vertical="center"/>
    </xf>
    <xf numFmtId="181" fontId="2" fillId="0" borderId="34" xfId="0" applyNumberFormat="1" applyFont="1" applyFill="1" applyBorder="1" applyAlignment="1">
      <alignment vertical="center"/>
    </xf>
    <xf numFmtId="181" fontId="12" fillId="0" borderId="42" xfId="0" applyNumberFormat="1" applyFont="1" applyFill="1" applyBorder="1" applyAlignment="1">
      <alignment vertical="center"/>
    </xf>
    <xf numFmtId="0" fontId="12" fillId="0" borderId="42" xfId="51" applyNumberFormat="1" applyFont="1" applyFill="1" applyBorder="1" applyAlignment="1">
      <alignment vertical="center"/>
    </xf>
    <xf numFmtId="0" fontId="2" fillId="0" borderId="82" xfId="0" applyFont="1" applyFill="1" applyBorder="1" applyAlignment="1">
      <alignment vertical="center"/>
    </xf>
    <xf numFmtId="0" fontId="2" fillId="0" borderId="52" xfId="0" applyFont="1" applyFill="1" applyBorder="1" applyAlignment="1">
      <alignment vertical="center"/>
    </xf>
    <xf numFmtId="0" fontId="2" fillId="0" borderId="52" xfId="0" applyFont="1" applyFill="1" applyBorder="1" applyAlignment="1">
      <alignment horizontal="right" vertical="center"/>
    </xf>
    <xf numFmtId="0" fontId="2" fillId="0" borderId="52" xfId="0" applyFont="1" applyFill="1" applyBorder="1" applyAlignment="1">
      <alignment horizontal="distributed" vertical="center"/>
    </xf>
    <xf numFmtId="0" fontId="2" fillId="0" borderId="83" xfId="0" applyFont="1" applyFill="1" applyBorder="1" applyAlignment="1">
      <alignment vertical="center"/>
    </xf>
    <xf numFmtId="38" fontId="12" fillId="0" borderId="71" xfId="51" applyFont="1" applyFill="1" applyBorder="1" applyAlignment="1">
      <alignment vertical="center"/>
    </xf>
    <xf numFmtId="38" fontId="2" fillId="0" borderId="83" xfId="51" applyFont="1" applyFill="1" applyBorder="1" applyAlignment="1">
      <alignment vertical="center"/>
    </xf>
    <xf numFmtId="38" fontId="12" fillId="0" borderId="72" xfId="51" applyFont="1" applyFill="1" applyBorder="1" applyAlignment="1">
      <alignment vertical="center"/>
    </xf>
    <xf numFmtId="38" fontId="12" fillId="0" borderId="83" xfId="51" applyFont="1" applyFill="1" applyBorder="1" applyAlignment="1">
      <alignment vertical="center"/>
    </xf>
    <xf numFmtId="181" fontId="12" fillId="0" borderId="72" xfId="0" applyNumberFormat="1" applyFont="1" applyFill="1" applyBorder="1" applyAlignment="1">
      <alignment vertical="center"/>
    </xf>
    <xf numFmtId="181" fontId="2" fillId="0" borderId="83" xfId="0" applyNumberFormat="1" applyFont="1" applyFill="1" applyBorder="1" applyAlignment="1">
      <alignment vertical="center"/>
    </xf>
    <xf numFmtId="181" fontId="12" fillId="0" borderId="66" xfId="0" applyNumberFormat="1" applyFont="1" applyFill="1" applyBorder="1" applyAlignment="1">
      <alignment vertical="center"/>
    </xf>
    <xf numFmtId="181" fontId="12" fillId="0" borderId="52" xfId="0" applyNumberFormat="1" applyFont="1" applyFill="1" applyBorder="1" applyAlignment="1">
      <alignment vertical="center"/>
    </xf>
    <xf numFmtId="0" fontId="12" fillId="0" borderId="52" xfId="51" applyNumberFormat="1" applyFont="1" applyFill="1" applyBorder="1" applyAlignment="1">
      <alignment vertical="center"/>
    </xf>
    <xf numFmtId="38" fontId="5" fillId="0" borderId="67" xfId="51" applyFont="1" applyFill="1" applyBorder="1" applyAlignment="1">
      <alignment vertical="center"/>
    </xf>
    <xf numFmtId="0" fontId="11" fillId="33" borderId="0" xfId="0" applyFont="1" applyFill="1" applyAlignment="1">
      <alignment vertical="center"/>
    </xf>
    <xf numFmtId="38" fontId="11" fillId="33" borderId="0" xfId="51" applyFont="1" applyFill="1" applyAlignment="1">
      <alignment vertical="center"/>
    </xf>
    <xf numFmtId="38" fontId="2" fillId="33" borderId="84" xfId="51" applyFont="1" applyFill="1" applyBorder="1" applyAlignment="1">
      <alignment horizontal="center" vertical="center"/>
    </xf>
    <xf numFmtId="38" fontId="12" fillId="33" borderId="18" xfId="51" applyFont="1" applyFill="1" applyBorder="1" applyAlignment="1">
      <alignment horizontal="left" vertical="top"/>
    </xf>
    <xf numFmtId="0" fontId="22" fillId="33" borderId="0" xfId="0" applyFont="1" applyFill="1" applyAlignment="1">
      <alignment vertical="center"/>
    </xf>
    <xf numFmtId="38" fontId="2" fillId="33" borderId="0" xfId="51" applyFont="1" applyFill="1" applyBorder="1" applyAlignment="1">
      <alignment vertical="top"/>
    </xf>
    <xf numFmtId="0" fontId="11" fillId="33" borderId="0" xfId="0" applyFont="1" applyFill="1" applyAlignment="1">
      <alignment vertical="top"/>
    </xf>
    <xf numFmtId="0" fontId="2" fillId="33" borderId="75" xfId="0" applyFont="1" applyFill="1" applyBorder="1" applyAlignment="1">
      <alignment vertical="center"/>
    </xf>
    <xf numFmtId="0" fontId="2" fillId="33" borderId="42" xfId="0" applyFont="1" applyFill="1" applyBorder="1" applyAlignment="1">
      <alignment horizontal="right" vertical="center"/>
    </xf>
    <xf numFmtId="0" fontId="2" fillId="33" borderId="42" xfId="0" applyFont="1" applyFill="1" applyBorder="1" applyAlignment="1">
      <alignment horizontal="left" vertical="center"/>
    </xf>
    <xf numFmtId="0" fontId="2" fillId="33" borderId="34" xfId="0" applyFont="1" applyFill="1" applyBorder="1" applyAlignment="1">
      <alignment horizontal="left" vertical="center"/>
    </xf>
    <xf numFmtId="38" fontId="2" fillId="33" borderId="54" xfId="51" applyFont="1" applyFill="1" applyBorder="1" applyAlignment="1">
      <alignment horizontal="right" vertical="center"/>
    </xf>
    <xf numFmtId="38" fontId="2" fillId="33" borderId="42" xfId="51" applyFont="1" applyFill="1" applyBorder="1" applyAlignment="1">
      <alignment vertical="center"/>
    </xf>
    <xf numFmtId="38" fontId="2" fillId="33" borderId="85" xfId="51" applyFont="1" applyFill="1" applyBorder="1" applyAlignment="1">
      <alignment horizontal="left" vertical="center"/>
    </xf>
    <xf numFmtId="0" fontId="2" fillId="33" borderId="34" xfId="0" applyFont="1" applyFill="1" applyBorder="1" applyAlignment="1">
      <alignment horizontal="distributed" vertical="center"/>
    </xf>
    <xf numFmtId="0" fontId="2" fillId="33" borderId="42" xfId="0" applyFont="1" applyFill="1" applyBorder="1" applyAlignment="1">
      <alignment horizontal="distributed" vertical="center"/>
    </xf>
    <xf numFmtId="0" fontId="11" fillId="33" borderId="34" xfId="0" applyFont="1" applyFill="1" applyBorder="1" applyAlignment="1">
      <alignment horizontal="distributed" vertical="center"/>
    </xf>
    <xf numFmtId="0" fontId="2" fillId="33" borderId="78" xfId="0" applyFont="1" applyFill="1" applyBorder="1" applyAlignment="1">
      <alignment vertical="center"/>
    </xf>
    <xf numFmtId="0" fontId="2" fillId="33" borderId="71" xfId="0" applyFont="1" applyFill="1" applyBorder="1" applyAlignment="1">
      <alignment horizontal="right" vertical="center"/>
    </xf>
    <xf numFmtId="0" fontId="2" fillId="33" borderId="46" xfId="0" applyFont="1" applyFill="1" applyBorder="1" applyAlignment="1">
      <alignment horizontal="distributed" vertical="center"/>
    </xf>
    <xf numFmtId="38" fontId="2" fillId="33" borderId="72" xfId="51" applyFont="1" applyFill="1" applyBorder="1" applyAlignment="1">
      <alignment horizontal="right" vertical="center"/>
    </xf>
    <xf numFmtId="38" fontId="2" fillId="33" borderId="71" xfId="51" applyFont="1" applyFill="1" applyBorder="1" applyAlignment="1">
      <alignment vertical="center"/>
    </xf>
    <xf numFmtId="38" fontId="2" fillId="33" borderId="86" xfId="51" applyFont="1" applyFill="1" applyBorder="1" applyAlignment="1">
      <alignment horizontal="left" vertical="center"/>
    </xf>
    <xf numFmtId="0" fontId="11" fillId="0" borderId="0" xfId="0" applyFont="1" applyBorder="1" applyAlignment="1">
      <alignment/>
    </xf>
    <xf numFmtId="0" fontId="15" fillId="0" borderId="0" xfId="0" applyFont="1" applyBorder="1" applyAlignment="1">
      <alignment horizontal="left" vertical="center"/>
    </xf>
    <xf numFmtId="38" fontId="2" fillId="0" borderId="11" xfId="51" applyFont="1" applyFill="1" applyBorder="1" applyAlignment="1">
      <alignment horizontal="right" vertical="center"/>
    </xf>
    <xf numFmtId="38" fontId="2" fillId="0" borderId="69" xfId="51" applyFont="1" applyFill="1" applyBorder="1" applyAlignment="1">
      <alignment horizontal="left" vertical="top"/>
    </xf>
    <xf numFmtId="38" fontId="2" fillId="0" borderId="17" xfId="51" applyFont="1" applyFill="1" applyBorder="1" applyAlignment="1">
      <alignment horizontal="left" vertical="center"/>
    </xf>
    <xf numFmtId="38" fontId="2" fillId="0" borderId="0" xfId="51" applyFont="1" applyFill="1" applyBorder="1" applyAlignment="1">
      <alignment horizontal="right" vertical="center"/>
    </xf>
    <xf numFmtId="38" fontId="2" fillId="0" borderId="70" xfId="51" applyFont="1" applyFill="1" applyBorder="1" applyAlignment="1">
      <alignment horizontal="left" vertical="top"/>
    </xf>
    <xf numFmtId="0" fontId="2" fillId="0" borderId="20" xfId="0" applyFont="1" applyBorder="1" applyAlignment="1">
      <alignment horizontal="distributed" vertical="center"/>
    </xf>
    <xf numFmtId="0" fontId="2" fillId="0" borderId="21" xfId="0" applyFont="1" applyBorder="1" applyAlignment="1">
      <alignment horizontal="center" vertical="center"/>
    </xf>
    <xf numFmtId="38" fontId="11" fillId="0" borderId="21" xfId="51" applyFont="1" applyFill="1" applyBorder="1" applyAlignment="1">
      <alignment horizontal="center" vertical="center"/>
    </xf>
    <xf numFmtId="38" fontId="2" fillId="0" borderId="17" xfId="51" applyFont="1" applyBorder="1" applyAlignment="1">
      <alignment horizontal="left" vertical="center"/>
    </xf>
    <xf numFmtId="38" fontId="2" fillId="0" borderId="0" xfId="51" applyFont="1" applyBorder="1" applyAlignment="1">
      <alignment horizontal="right" vertical="center"/>
    </xf>
    <xf numFmtId="0" fontId="12" fillId="0" borderId="0" xfId="0" applyFont="1" applyFill="1" applyAlignment="1">
      <alignment horizontal="left" vertical="center"/>
    </xf>
    <xf numFmtId="0" fontId="11" fillId="0" borderId="0" xfId="0" applyFont="1" applyBorder="1" applyAlignment="1">
      <alignment horizontal="center"/>
    </xf>
    <xf numFmtId="0" fontId="11" fillId="0" borderId="0" xfId="0" applyFont="1" applyBorder="1" applyAlignment="1">
      <alignment horizontal="distributed"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right" vertical="center"/>
    </xf>
    <xf numFmtId="0" fontId="11" fillId="0" borderId="0" xfId="0" applyFont="1" applyFill="1" applyAlignment="1">
      <alignment horizontal="right"/>
    </xf>
    <xf numFmtId="0" fontId="11" fillId="0" borderId="0" xfId="0" applyFont="1" applyBorder="1" applyAlignment="1">
      <alignment horizontal="center" vertical="distributed" textRotation="255"/>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Border="1" applyAlignment="1">
      <alignment horizontal="right"/>
    </xf>
    <xf numFmtId="0" fontId="2" fillId="0" borderId="0" xfId="0" applyFont="1" applyFill="1" applyBorder="1" applyAlignment="1">
      <alignment horizontal="distributed" vertical="center"/>
    </xf>
    <xf numFmtId="38" fontId="11" fillId="0" borderId="11" xfId="51" applyFont="1" applyFill="1" applyBorder="1" applyAlignment="1">
      <alignment horizontal="left" vertical="center"/>
    </xf>
    <xf numFmtId="38" fontId="11" fillId="0" borderId="11" xfId="51" applyFont="1" applyFill="1" applyBorder="1" applyAlignment="1">
      <alignment horizontal="right" vertical="center"/>
    </xf>
    <xf numFmtId="38" fontId="11" fillId="0" borderId="69" xfId="51" applyFont="1" applyFill="1" applyBorder="1" applyAlignment="1">
      <alignment vertical="top"/>
    </xf>
    <xf numFmtId="0" fontId="11" fillId="0" borderId="70" xfId="0" applyFont="1" applyFill="1" applyBorder="1" applyAlignment="1">
      <alignment vertical="top"/>
    </xf>
    <xf numFmtId="0" fontId="11" fillId="0" borderId="0" xfId="0" applyFont="1" applyFill="1" applyBorder="1" applyAlignment="1">
      <alignment horizontal="distributed" vertical="center"/>
    </xf>
    <xf numFmtId="0" fontId="11" fillId="0" borderId="0" xfId="0" applyFont="1" applyFill="1" applyBorder="1" applyAlignment="1">
      <alignment/>
    </xf>
    <xf numFmtId="0" fontId="11" fillId="0" borderId="0" xfId="0" applyFont="1" applyFill="1" applyBorder="1" applyAlignment="1">
      <alignment horizontal="center"/>
    </xf>
    <xf numFmtId="0" fontId="2" fillId="0" borderId="20" xfId="0" applyFont="1" applyFill="1" applyBorder="1" applyAlignment="1">
      <alignment horizontal="distributed" vertical="center"/>
    </xf>
    <xf numFmtId="38" fontId="11" fillId="0" borderId="21" xfId="51" applyFont="1" applyFill="1" applyBorder="1" applyAlignment="1">
      <alignment/>
    </xf>
    <xf numFmtId="0" fontId="11" fillId="0" borderId="74" xfId="0" applyFont="1" applyFill="1" applyBorder="1" applyAlignment="1">
      <alignment/>
    </xf>
    <xf numFmtId="0" fontId="11" fillId="0" borderId="0" xfId="0" applyFont="1" applyFill="1" applyBorder="1" applyAlignment="1">
      <alignment horizontal="right"/>
    </xf>
    <xf numFmtId="0" fontId="2" fillId="0" borderId="0" xfId="0" applyFont="1" applyBorder="1" applyAlignment="1">
      <alignment horizontal="distributed" vertical="center"/>
    </xf>
    <xf numFmtId="38" fontId="11" fillId="0" borderId="0" xfId="51" applyFont="1" applyBorder="1" applyAlignment="1">
      <alignment horizontal="left" vertical="center"/>
    </xf>
    <xf numFmtId="38" fontId="11" fillId="0" borderId="0" xfId="51" applyFont="1" applyBorder="1" applyAlignment="1">
      <alignment horizontal="right" vertical="center"/>
    </xf>
    <xf numFmtId="38" fontId="11" fillId="0" borderId="15" xfId="51" applyFont="1" applyBorder="1" applyAlignment="1">
      <alignment horizontal="left" vertical="center"/>
    </xf>
    <xf numFmtId="38" fontId="11" fillId="0" borderId="15" xfId="51" applyFont="1" applyBorder="1" applyAlignment="1">
      <alignment horizontal="right" vertical="center"/>
    </xf>
    <xf numFmtId="0" fontId="0" fillId="0" borderId="0" xfId="0" applyFont="1" applyAlignment="1">
      <alignment/>
    </xf>
    <xf numFmtId="0" fontId="11" fillId="0" borderId="0" xfId="0" applyFont="1" applyFill="1" applyAlignment="1">
      <alignment/>
    </xf>
    <xf numFmtId="0" fontId="2" fillId="0" borderId="87" xfId="0" applyFont="1" applyFill="1" applyBorder="1" applyAlignment="1">
      <alignment horizontal="center"/>
    </xf>
    <xf numFmtId="0" fontId="2" fillId="0" borderId="80" xfId="0" applyFont="1" applyFill="1" applyBorder="1" applyAlignment="1">
      <alignment horizontal="center"/>
    </xf>
    <xf numFmtId="0" fontId="2" fillId="0" borderId="81" xfId="0" applyFont="1" applyFill="1" applyBorder="1" applyAlignment="1">
      <alignment horizontal="center"/>
    </xf>
    <xf numFmtId="0" fontId="2" fillId="0" borderId="88" xfId="0" applyFont="1" applyFill="1" applyBorder="1" applyAlignment="1">
      <alignment horizontal="center"/>
    </xf>
    <xf numFmtId="0" fontId="2" fillId="0" borderId="83" xfId="0" applyFont="1" applyFill="1" applyBorder="1" applyAlignment="1">
      <alignment horizontal="center" vertical="center"/>
    </xf>
    <xf numFmtId="0" fontId="2" fillId="0" borderId="52" xfId="0" applyFont="1" applyFill="1" applyBorder="1" applyAlignment="1">
      <alignment horizontal="center"/>
    </xf>
    <xf numFmtId="0" fontId="2" fillId="0" borderId="83" xfId="0" applyFont="1" applyFill="1" applyBorder="1" applyAlignment="1">
      <alignment horizontal="distributed"/>
    </xf>
    <xf numFmtId="0" fontId="2" fillId="0" borderId="66" xfId="0" applyFont="1" applyFill="1" applyBorder="1" applyAlignment="1">
      <alignment horizontal="distributed"/>
    </xf>
    <xf numFmtId="0" fontId="2" fillId="0" borderId="83" xfId="0" applyFont="1" applyFill="1" applyBorder="1" applyAlignment="1">
      <alignment horizontal="center"/>
    </xf>
    <xf numFmtId="0" fontId="2" fillId="0" borderId="66" xfId="0" applyFont="1" applyFill="1" applyBorder="1" applyAlignment="1">
      <alignment horizontal="center"/>
    </xf>
    <xf numFmtId="0" fontId="2" fillId="0" borderId="67" xfId="0" applyFont="1" applyFill="1" applyBorder="1" applyAlignment="1">
      <alignment horizontal="center"/>
    </xf>
    <xf numFmtId="200" fontId="2" fillId="0" borderId="68" xfId="51" applyNumberFormat="1" applyFont="1" applyFill="1" applyBorder="1" applyAlignment="1">
      <alignment horizontal="left" vertical="center"/>
    </xf>
    <xf numFmtId="200" fontId="2" fillId="0" borderId="11" xfId="51" applyNumberFormat="1" applyFont="1" applyFill="1" applyBorder="1" applyAlignment="1">
      <alignment horizontal="right" vertical="center"/>
    </xf>
    <xf numFmtId="200" fontId="2" fillId="0" borderId="69" xfId="51" applyNumberFormat="1" applyFont="1" applyFill="1" applyBorder="1" applyAlignment="1">
      <alignment horizontal="left" vertical="top"/>
    </xf>
    <xf numFmtId="200" fontId="2" fillId="0" borderId="21" xfId="51" applyNumberFormat="1" applyFont="1" applyFill="1" applyBorder="1" applyAlignment="1">
      <alignment/>
    </xf>
    <xf numFmtId="200" fontId="2" fillId="0" borderId="18" xfId="51" applyNumberFormat="1" applyFont="1" applyFill="1" applyBorder="1" applyAlignment="1">
      <alignment/>
    </xf>
    <xf numFmtId="38" fontId="2" fillId="0" borderId="64" xfId="51" applyFont="1" applyFill="1" applyBorder="1" applyAlignment="1">
      <alignment/>
    </xf>
    <xf numFmtId="200" fontId="2" fillId="0" borderId="17" xfId="51" applyNumberFormat="1" applyFont="1" applyFill="1" applyBorder="1" applyAlignment="1">
      <alignment horizontal="left" vertical="center"/>
    </xf>
    <xf numFmtId="200" fontId="2" fillId="0" borderId="0" xfId="51" applyNumberFormat="1" applyFont="1" applyFill="1" applyBorder="1" applyAlignment="1">
      <alignment horizontal="right" vertical="center"/>
    </xf>
    <xf numFmtId="200" fontId="2" fillId="0" borderId="14" xfId="51" applyNumberFormat="1" applyFont="1" applyFill="1" applyBorder="1" applyAlignment="1">
      <alignment horizontal="left" vertical="center"/>
    </xf>
    <xf numFmtId="200" fontId="2" fillId="0" borderId="15" xfId="51" applyNumberFormat="1" applyFont="1" applyFill="1" applyBorder="1" applyAlignment="1">
      <alignment horizontal="right" vertical="center"/>
    </xf>
    <xf numFmtId="0" fontId="11" fillId="0" borderId="0" xfId="0" applyFont="1" applyFill="1" applyAlignment="1">
      <alignment horizontal="right" vertical="center"/>
    </xf>
    <xf numFmtId="0" fontId="11" fillId="0" borderId="0" xfId="0" applyFont="1" applyFill="1" applyAlignment="1">
      <alignment horizontal="left" vertical="center"/>
    </xf>
    <xf numFmtId="0" fontId="0" fillId="0" borderId="0" xfId="0" applyFont="1" applyFill="1" applyAlignment="1">
      <alignment/>
    </xf>
    <xf numFmtId="0" fontId="11" fillId="0" borderId="0" xfId="0" applyFont="1" applyFill="1" applyAlignment="1">
      <alignment/>
    </xf>
    <xf numFmtId="0" fontId="12" fillId="0" borderId="0" xfId="0" applyFont="1" applyFill="1" applyAlignment="1">
      <alignment horizontal="right" vertical="center"/>
    </xf>
    <xf numFmtId="0" fontId="2" fillId="0" borderId="0" xfId="0" applyFont="1" applyAlignment="1">
      <alignment vertical="center"/>
    </xf>
    <xf numFmtId="0" fontId="2" fillId="0" borderId="34" xfId="0" applyFont="1" applyBorder="1" applyAlignment="1">
      <alignment horizontal="center" vertical="center"/>
    </xf>
    <xf numFmtId="200" fontId="22" fillId="0" borderId="69" xfId="51" applyNumberFormat="1" applyFont="1" applyFill="1" applyBorder="1" applyAlignment="1">
      <alignment horizontal="left" vertical="top"/>
    </xf>
    <xf numFmtId="200" fontId="22" fillId="0" borderId="18" xfId="51" applyNumberFormat="1" applyFont="1" applyFill="1" applyBorder="1" applyAlignment="1">
      <alignment horizontal="left" vertical="top"/>
    </xf>
    <xf numFmtId="0" fontId="2" fillId="0" borderId="89" xfId="0" applyFont="1" applyBorder="1" applyAlignment="1">
      <alignment horizontal="center" vertical="center"/>
    </xf>
    <xf numFmtId="200" fontId="22" fillId="0" borderId="21" xfId="51" applyNumberFormat="1" applyFont="1" applyBorder="1" applyAlignment="1">
      <alignment horizontal="right" vertical="top"/>
    </xf>
    <xf numFmtId="0" fontId="2" fillId="0" borderId="75" xfId="0" applyFont="1" applyBorder="1" applyAlignment="1">
      <alignment horizontal="center" vertical="center"/>
    </xf>
    <xf numFmtId="0" fontId="2" fillId="0" borderId="42" xfId="0" applyFont="1" applyBorder="1" applyAlignment="1">
      <alignment horizontal="distributed" vertical="center"/>
    </xf>
    <xf numFmtId="200" fontId="22" fillId="0" borderId="42" xfId="51" applyNumberFormat="1" applyFont="1" applyBorder="1" applyAlignment="1">
      <alignment horizontal="right" vertical="center"/>
    </xf>
    <xf numFmtId="200" fontId="22" fillId="0" borderId="34" xfId="51" applyNumberFormat="1" applyFont="1" applyBorder="1" applyAlignment="1">
      <alignment horizontal="right" vertical="center"/>
    </xf>
    <xf numFmtId="200" fontId="22" fillId="0" borderId="54" xfId="51" applyNumberFormat="1" applyFont="1" applyBorder="1" applyAlignment="1">
      <alignment horizontal="right" vertical="center"/>
    </xf>
    <xf numFmtId="200" fontId="23" fillId="0" borderId="34" xfId="51" applyNumberFormat="1" applyFont="1" applyFill="1" applyBorder="1" applyAlignment="1" applyProtection="1">
      <alignment vertical="center"/>
      <protection/>
    </xf>
    <xf numFmtId="200" fontId="22" fillId="0" borderId="34" xfId="51" applyNumberFormat="1" applyFont="1" applyFill="1" applyBorder="1" applyAlignment="1">
      <alignment horizontal="right" vertical="center"/>
    </xf>
    <xf numFmtId="200" fontId="22" fillId="0" borderId="42" xfId="51" applyNumberFormat="1" applyFont="1" applyFill="1" applyBorder="1" applyAlignment="1">
      <alignment horizontal="right" vertical="center"/>
    </xf>
    <xf numFmtId="0" fontId="2" fillId="0" borderId="34" xfId="0" applyFont="1" applyBorder="1" applyAlignment="1">
      <alignment vertical="center"/>
    </xf>
    <xf numFmtId="0" fontId="2" fillId="0" borderId="42" xfId="0" applyFont="1" applyBorder="1" applyAlignment="1">
      <alignment horizontal="distributed" vertical="center" wrapText="1"/>
    </xf>
    <xf numFmtId="0" fontId="10" fillId="0" borderId="42" xfId="0" applyFont="1" applyBorder="1" applyAlignment="1">
      <alignment horizontal="distributed" vertical="center"/>
    </xf>
    <xf numFmtId="200" fontId="22" fillId="0" borderId="65" xfId="51" applyNumberFormat="1" applyFont="1" applyBorder="1" applyAlignment="1">
      <alignment horizontal="right" vertical="center"/>
    </xf>
    <xf numFmtId="181" fontId="22" fillId="0" borderId="16" xfId="51" applyNumberFormat="1" applyFont="1" applyBorder="1" applyAlignment="1">
      <alignment horizontal="right" vertical="top"/>
    </xf>
    <xf numFmtId="181" fontId="22" fillId="0" borderId="77" xfId="51" applyNumberFormat="1" applyFont="1" applyBorder="1" applyAlignment="1">
      <alignment horizontal="right" vertical="top"/>
    </xf>
    <xf numFmtId="181" fontId="22" fillId="0" borderId="52" xfId="51" applyNumberFormat="1" applyFont="1" applyBorder="1" applyAlignment="1">
      <alignment vertical="center"/>
    </xf>
    <xf numFmtId="181" fontId="22" fillId="0" borderId="83" xfId="51" applyNumberFormat="1" applyFont="1" applyBorder="1" applyAlignment="1">
      <alignment vertical="center"/>
    </xf>
    <xf numFmtId="181" fontId="22" fillId="0" borderId="67" xfId="51" applyNumberFormat="1" applyFont="1" applyBorder="1" applyAlignment="1">
      <alignment vertical="center"/>
    </xf>
    <xf numFmtId="0" fontId="2" fillId="0" borderId="0" xfId="0" applyFont="1" applyAlignment="1">
      <alignment horizontal="left" vertical="center"/>
    </xf>
    <xf numFmtId="49" fontId="2" fillId="0" borderId="0" xfId="0" applyNumberFormat="1" applyFont="1" applyAlignment="1">
      <alignment/>
    </xf>
    <xf numFmtId="49" fontId="2" fillId="0" borderId="0" xfId="0" applyNumberFormat="1" applyFont="1" applyAlignment="1" applyProtection="1">
      <alignment horizontal="distributed" vertical="center"/>
      <protection/>
    </xf>
    <xf numFmtId="49" fontId="2" fillId="0" borderId="0" xfId="0" applyNumberFormat="1" applyFont="1" applyBorder="1" applyAlignment="1" applyProtection="1">
      <alignment horizontal="distributed" vertical="center"/>
      <protection/>
    </xf>
    <xf numFmtId="49" fontId="2" fillId="0" borderId="0" xfId="0" applyNumberFormat="1" applyFont="1" applyBorder="1" applyAlignment="1" applyProtection="1">
      <alignment horizontal="center" vertical="center"/>
      <protection/>
    </xf>
    <xf numFmtId="49" fontId="2" fillId="0" borderId="0" xfId="0" applyNumberFormat="1" applyFont="1" applyBorder="1" applyAlignment="1">
      <alignment/>
    </xf>
    <xf numFmtId="49" fontId="2" fillId="0" borderId="0" xfId="0" applyNumberFormat="1" applyFont="1" applyFill="1" applyAlignment="1">
      <alignment/>
    </xf>
    <xf numFmtId="200" fontId="12" fillId="0" borderId="69" xfId="51" applyNumberFormat="1" applyFont="1" applyFill="1" applyBorder="1" applyAlignment="1">
      <alignment horizontal="left" vertical="top"/>
    </xf>
    <xf numFmtId="200" fontId="12" fillId="0" borderId="18" xfId="51" applyNumberFormat="1" applyFont="1" applyFill="1" applyBorder="1" applyAlignment="1">
      <alignment horizontal="left" vertical="top"/>
    </xf>
    <xf numFmtId="200" fontId="12" fillId="0" borderId="64" xfId="0" applyNumberFormat="1" applyFont="1" applyFill="1" applyBorder="1" applyAlignment="1">
      <alignment horizontal="left" vertical="top"/>
    </xf>
    <xf numFmtId="200" fontId="2" fillId="0" borderId="21" xfId="51" applyNumberFormat="1" applyFont="1" applyBorder="1" applyAlignment="1">
      <alignment horizontal="right" vertical="top"/>
    </xf>
    <xf numFmtId="200" fontId="2" fillId="0" borderId="74" xfId="0" applyNumberFormat="1" applyFont="1" applyBorder="1" applyAlignment="1">
      <alignment horizontal="right" vertical="top"/>
    </xf>
    <xf numFmtId="200" fontId="2" fillId="0" borderId="54" xfId="51" applyNumberFormat="1" applyFont="1" applyBorder="1" applyAlignment="1">
      <alignment horizontal="right" vertical="center"/>
    </xf>
    <xf numFmtId="200" fontId="2" fillId="0" borderId="34" xfId="51" applyNumberFormat="1" applyFont="1" applyBorder="1" applyAlignment="1">
      <alignment horizontal="right" vertical="center"/>
    </xf>
    <xf numFmtId="200" fontId="2" fillId="0" borderId="42" xfId="51" applyNumberFormat="1" applyFont="1" applyBorder="1" applyAlignment="1">
      <alignment horizontal="right" vertical="center"/>
    </xf>
    <xf numFmtId="200" fontId="2" fillId="0" borderId="65" xfId="0" applyNumberFormat="1" applyFont="1" applyBorder="1" applyAlignment="1">
      <alignment horizontal="right" vertical="center"/>
    </xf>
    <xf numFmtId="185" fontId="2" fillId="0" borderId="16" xfId="51" applyNumberFormat="1" applyFont="1" applyBorder="1" applyAlignment="1">
      <alignment horizontal="right" vertical="top"/>
    </xf>
    <xf numFmtId="178" fontId="2" fillId="0" borderId="77" xfId="0" applyNumberFormat="1" applyFont="1" applyBorder="1" applyAlignment="1">
      <alignment horizontal="right" vertical="top"/>
    </xf>
    <xf numFmtId="185" fontId="2" fillId="0" borderId="52" xfId="51" applyNumberFormat="1" applyFont="1" applyBorder="1" applyAlignment="1">
      <alignment vertical="center"/>
    </xf>
    <xf numFmtId="185" fontId="2" fillId="0" borderId="83" xfId="51" applyNumberFormat="1" applyFont="1" applyBorder="1" applyAlignment="1">
      <alignment vertical="center"/>
    </xf>
    <xf numFmtId="0" fontId="2" fillId="0" borderId="67" xfId="0" applyFont="1" applyBorder="1" applyAlignment="1">
      <alignment vertical="center"/>
    </xf>
    <xf numFmtId="0" fontId="2" fillId="0" borderId="0" xfId="0" applyNumberFormat="1" applyFont="1" applyFill="1" applyAlignment="1">
      <alignment horizontal="center" vertical="center"/>
    </xf>
    <xf numFmtId="0" fontId="2" fillId="0" borderId="0" xfId="0" applyNumberFormat="1" applyFont="1" applyFill="1" applyAlignment="1">
      <alignment horizontal="left" vertical="center"/>
    </xf>
    <xf numFmtId="38" fontId="2" fillId="0" borderId="11" xfId="51" applyFont="1" applyFill="1" applyBorder="1" applyAlignment="1">
      <alignment horizontal="left" vertical="center"/>
    </xf>
    <xf numFmtId="0" fontId="12" fillId="0" borderId="69" xfId="0" applyFont="1" applyFill="1" applyBorder="1" applyAlignment="1">
      <alignment vertical="top"/>
    </xf>
    <xf numFmtId="0" fontId="12" fillId="0" borderId="70" xfId="0" applyFont="1" applyFill="1" applyBorder="1" applyAlignment="1">
      <alignment vertical="top"/>
    </xf>
    <xf numFmtId="0" fontId="2" fillId="0" borderId="21" xfId="0" applyFont="1" applyFill="1" applyBorder="1" applyAlignment="1">
      <alignment/>
    </xf>
    <xf numFmtId="0" fontId="2" fillId="0" borderId="74" xfId="0" applyFont="1" applyFill="1" applyBorder="1" applyAlignment="1">
      <alignment/>
    </xf>
    <xf numFmtId="38" fontId="2" fillId="0" borderId="14" xfId="51" applyFont="1" applyFill="1" applyBorder="1" applyAlignment="1">
      <alignment horizontal="left" vertical="center"/>
    </xf>
    <xf numFmtId="38" fontId="2" fillId="0" borderId="15" xfId="51" applyFont="1" applyFill="1" applyBorder="1" applyAlignment="1">
      <alignment horizontal="right" vertical="center"/>
    </xf>
    <xf numFmtId="38" fontId="2" fillId="0" borderId="15" xfId="51" applyFont="1" applyFill="1" applyBorder="1" applyAlignment="1">
      <alignment horizontal="left" vertical="center"/>
    </xf>
    <xf numFmtId="38" fontId="2" fillId="0" borderId="0" xfId="51" applyFont="1" applyFill="1" applyBorder="1" applyAlignment="1">
      <alignment horizontal="left" vertical="center"/>
    </xf>
    <xf numFmtId="0" fontId="2" fillId="0" borderId="0" xfId="0" applyFont="1" applyFill="1" applyBorder="1" applyAlignment="1">
      <alignment horizontal="center"/>
    </xf>
    <xf numFmtId="0" fontId="12" fillId="0" borderId="0" xfId="0" applyFont="1" applyFill="1" applyAlignment="1">
      <alignment horizontal="right"/>
    </xf>
    <xf numFmtId="0" fontId="2" fillId="0" borderId="0" xfId="0" applyFont="1" applyFill="1" applyBorder="1" applyAlignment="1">
      <alignment horizontal="center" vertical="distributed" textRotation="255"/>
    </xf>
    <xf numFmtId="0" fontId="2" fillId="0" borderId="0" xfId="0" applyFont="1" applyFill="1" applyBorder="1" applyAlignment="1">
      <alignment horizontal="left" vertical="center"/>
    </xf>
    <xf numFmtId="0" fontId="2" fillId="0" borderId="0" xfId="0" applyFont="1" applyFill="1" applyAlignment="1">
      <alignment horizontal="center" vertical="center"/>
    </xf>
    <xf numFmtId="38" fontId="2" fillId="0" borderId="90" xfId="51" applyFont="1" applyFill="1" applyBorder="1" applyAlignment="1">
      <alignment horizontal="center" vertical="center" textRotation="255" shrinkToFit="1"/>
    </xf>
    <xf numFmtId="38" fontId="2" fillId="0" borderId="87" xfId="51" applyFont="1" applyFill="1" applyBorder="1" applyAlignment="1">
      <alignment horizontal="distributed" vertical="center"/>
    </xf>
    <xf numFmtId="38" fontId="2" fillId="0" borderId="80" xfId="51" applyFont="1" applyFill="1" applyBorder="1" applyAlignment="1">
      <alignment horizontal="distributed" vertical="center"/>
    </xf>
    <xf numFmtId="38" fontId="17" fillId="0" borderId="87" xfId="51" applyFont="1" applyFill="1" applyBorder="1" applyAlignment="1">
      <alignment horizontal="right" vertical="center"/>
    </xf>
    <xf numFmtId="38" fontId="12" fillId="0" borderId="88" xfId="51" applyFont="1" applyFill="1" applyBorder="1" applyAlignment="1">
      <alignment horizontal="left" vertical="top"/>
    </xf>
    <xf numFmtId="38" fontId="2" fillId="0" borderId="91" xfId="51" applyFont="1" applyFill="1" applyBorder="1" applyAlignment="1">
      <alignment horizontal="center" vertical="center" textRotation="255" shrinkToFit="1"/>
    </xf>
    <xf numFmtId="38" fontId="2" fillId="0" borderId="42" xfId="51" applyFont="1" applyFill="1" applyBorder="1" applyAlignment="1">
      <alignment horizontal="distributed" vertical="center"/>
    </xf>
    <xf numFmtId="38" fontId="2" fillId="0" borderId="21" xfId="51" applyFont="1" applyFill="1" applyBorder="1" applyAlignment="1">
      <alignment horizontal="distributed" vertical="center"/>
    </xf>
    <xf numFmtId="38" fontId="2" fillId="0" borderId="20" xfId="51" applyFont="1" applyFill="1" applyBorder="1" applyAlignment="1">
      <alignment horizontal="distributed" vertical="center"/>
    </xf>
    <xf numFmtId="38" fontId="17" fillId="0" borderId="20" xfId="51" applyFont="1" applyFill="1" applyBorder="1" applyAlignment="1">
      <alignment horizontal="right" vertical="center"/>
    </xf>
    <xf numFmtId="38" fontId="2" fillId="0" borderId="74" xfId="51" applyFont="1" applyFill="1" applyBorder="1" applyAlignment="1">
      <alignment horizontal="right" vertical="top"/>
    </xf>
    <xf numFmtId="38" fontId="2" fillId="0" borderId="75" xfId="51" applyFont="1" applyFill="1" applyBorder="1" applyAlignment="1">
      <alignment horizontal="center" vertical="center" textRotation="255" shrinkToFit="1"/>
    </xf>
    <xf numFmtId="38" fontId="2" fillId="0" borderId="34" xfId="51" applyFont="1" applyFill="1" applyBorder="1" applyAlignment="1">
      <alignment horizontal="distributed" vertical="center"/>
    </xf>
    <xf numFmtId="38" fontId="2" fillId="0" borderId="65" xfId="51" applyFont="1" applyFill="1" applyBorder="1" applyAlignment="1">
      <alignment horizontal="right" vertical="center"/>
    </xf>
    <xf numFmtId="38" fontId="2" fillId="0" borderId="89" xfId="51" applyFont="1" applyFill="1" applyBorder="1" applyAlignment="1">
      <alignment horizontal="center" vertical="center" textRotation="255" shrinkToFit="1"/>
    </xf>
    <xf numFmtId="38" fontId="2" fillId="0" borderId="75" xfId="51" applyFont="1" applyFill="1" applyBorder="1" applyAlignment="1">
      <alignment/>
    </xf>
    <xf numFmtId="38" fontId="2" fillId="0" borderId="78" xfId="51" applyFont="1" applyFill="1" applyBorder="1" applyAlignment="1">
      <alignment/>
    </xf>
    <xf numFmtId="38" fontId="10" fillId="0" borderId="71" xfId="51" applyFont="1" applyFill="1" applyBorder="1" applyAlignment="1">
      <alignment horizontal="distributed" vertical="center"/>
    </xf>
    <xf numFmtId="38" fontId="2" fillId="0" borderId="46" xfId="51" applyFont="1" applyFill="1" applyBorder="1" applyAlignment="1">
      <alignment horizontal="distributed" vertical="center"/>
    </xf>
    <xf numFmtId="38" fontId="2" fillId="0" borderId="71" xfId="51" applyFont="1" applyFill="1" applyBorder="1" applyAlignment="1">
      <alignment horizontal="distributed" vertical="center"/>
    </xf>
    <xf numFmtId="38" fontId="17" fillId="0" borderId="71" xfId="51" applyFont="1" applyFill="1" applyBorder="1" applyAlignment="1">
      <alignment horizontal="right" vertical="center"/>
    </xf>
    <xf numFmtId="38" fontId="2" fillId="0" borderId="73" xfId="51" applyFont="1" applyFill="1" applyBorder="1" applyAlignment="1">
      <alignment horizontal="right" vertical="center"/>
    </xf>
    <xf numFmtId="0" fontId="11" fillId="0" borderId="0" xfId="0" applyFont="1" applyAlignment="1">
      <alignment/>
    </xf>
    <xf numFmtId="0" fontId="2" fillId="0" borderId="0" xfId="0" applyFont="1" applyBorder="1" applyAlignment="1">
      <alignment/>
    </xf>
    <xf numFmtId="0" fontId="5" fillId="0" borderId="15" xfId="0" applyFont="1" applyBorder="1" applyAlignment="1">
      <alignment horizontal="distributed" vertical="center"/>
    </xf>
    <xf numFmtId="0" fontId="5" fillId="0" borderId="16" xfId="0" applyFont="1" applyBorder="1" applyAlignment="1">
      <alignment horizontal="center" vertical="center"/>
    </xf>
    <xf numFmtId="0" fontId="2" fillId="0" borderId="0" xfId="0" applyFont="1" applyBorder="1" applyAlignment="1">
      <alignment horizontal="right"/>
    </xf>
    <xf numFmtId="0" fontId="5" fillId="0" borderId="20" xfId="0" applyFont="1" applyBorder="1" applyAlignment="1">
      <alignment horizontal="distributed" vertical="center"/>
    </xf>
    <xf numFmtId="0" fontId="5" fillId="0" borderId="21" xfId="0" applyFont="1" applyBorder="1" applyAlignment="1">
      <alignment horizontal="center" vertical="center"/>
    </xf>
    <xf numFmtId="0" fontId="5" fillId="0" borderId="0" xfId="0" applyFont="1" applyBorder="1" applyAlignment="1">
      <alignment horizontal="center"/>
    </xf>
    <xf numFmtId="38" fontId="11" fillId="0" borderId="0" xfId="51" applyFont="1" applyFill="1" applyBorder="1" applyAlignment="1">
      <alignment/>
    </xf>
    <xf numFmtId="0" fontId="5" fillId="0" borderId="0" xfId="0" applyFont="1" applyFill="1" applyAlignment="1">
      <alignment/>
    </xf>
    <xf numFmtId="0" fontId="7" fillId="0" borderId="0" xfId="0" applyFont="1" applyFill="1" applyBorder="1" applyAlignment="1">
      <alignment/>
    </xf>
    <xf numFmtId="0" fontId="5" fillId="0" borderId="20" xfId="0" applyFont="1" applyFill="1" applyBorder="1" applyAlignment="1">
      <alignment horizontal="center"/>
    </xf>
    <xf numFmtId="0" fontId="5" fillId="33" borderId="23" xfId="0" applyFont="1" applyFill="1" applyBorder="1" applyAlignment="1">
      <alignment horizontal="center"/>
    </xf>
    <xf numFmtId="0" fontId="5" fillId="0" borderId="22" xfId="0" applyFont="1" applyFill="1" applyBorder="1" applyAlignment="1">
      <alignment horizontal="center" vertical="center"/>
    </xf>
    <xf numFmtId="0" fontId="5" fillId="0" borderId="14" xfId="0" applyFont="1" applyFill="1" applyBorder="1" applyAlignment="1">
      <alignment horizontal="right" vertical="center"/>
    </xf>
    <xf numFmtId="0" fontId="5" fillId="0" borderId="22" xfId="0" applyFont="1" applyFill="1" applyBorder="1" applyAlignment="1">
      <alignment horizontal="center"/>
    </xf>
    <xf numFmtId="0" fontId="5" fillId="0" borderId="22" xfId="0" applyFont="1" applyFill="1" applyBorder="1" applyAlignment="1">
      <alignment horizontal="right" vertical="center"/>
    </xf>
    <xf numFmtId="0" fontId="5" fillId="0" borderId="25" xfId="0" applyFont="1" applyFill="1" applyBorder="1" applyAlignment="1">
      <alignment vertical="center"/>
    </xf>
    <xf numFmtId="178" fontId="5" fillId="0" borderId="25" xfId="0" applyNumberFormat="1" applyFont="1" applyFill="1" applyBorder="1" applyAlignment="1">
      <alignment vertical="center"/>
    </xf>
    <xf numFmtId="181" fontId="5" fillId="0" borderId="25" xfId="0" applyNumberFormat="1" applyFont="1" applyFill="1" applyBorder="1" applyAlignment="1">
      <alignment vertical="center"/>
    </xf>
    <xf numFmtId="182" fontId="5" fillId="0" borderId="25" xfId="0" applyNumberFormat="1" applyFont="1" applyFill="1" applyBorder="1" applyAlignment="1">
      <alignment vertical="center"/>
    </xf>
    <xf numFmtId="0" fontId="5" fillId="0" borderId="24" xfId="0" applyFont="1" applyFill="1" applyBorder="1" applyAlignment="1">
      <alignment horizontal="distributed" vertical="center" wrapText="1"/>
    </xf>
    <xf numFmtId="178" fontId="5" fillId="0" borderId="24" xfId="0" applyNumberFormat="1" applyFont="1" applyFill="1" applyBorder="1" applyAlignment="1">
      <alignment horizontal="right" vertical="center"/>
    </xf>
    <xf numFmtId="181" fontId="5" fillId="0" borderId="25" xfId="0" applyNumberFormat="1" applyFont="1" applyFill="1" applyBorder="1" applyAlignment="1">
      <alignment horizontal="center" vertical="center"/>
    </xf>
    <xf numFmtId="181" fontId="5" fillId="0" borderId="24" xfId="0" applyNumberFormat="1" applyFont="1" applyFill="1" applyBorder="1" applyAlignment="1">
      <alignment horizontal="center" vertical="center"/>
    </xf>
    <xf numFmtId="182" fontId="5" fillId="0" borderId="24" xfId="0" applyNumberFormat="1" applyFont="1" applyFill="1" applyBorder="1" applyAlignment="1">
      <alignment horizontal="right" vertical="center"/>
    </xf>
    <xf numFmtId="182" fontId="5" fillId="0" borderId="25" xfId="0" applyNumberFormat="1" applyFont="1" applyFill="1" applyBorder="1" applyAlignment="1">
      <alignment horizontal="right" vertical="center"/>
    </xf>
    <xf numFmtId="178" fontId="5" fillId="0" borderId="25" xfId="0" applyNumberFormat="1" applyFont="1" applyFill="1" applyBorder="1" applyAlignment="1">
      <alignment horizontal="right" vertical="center"/>
    </xf>
    <xf numFmtId="178" fontId="5" fillId="0" borderId="17" xfId="0" applyNumberFormat="1" applyFont="1" applyFill="1" applyBorder="1" applyAlignment="1">
      <alignment vertical="center"/>
    </xf>
    <xf numFmtId="0" fontId="5" fillId="0" borderId="0" xfId="0" applyFont="1" applyFill="1" applyBorder="1" applyAlignment="1">
      <alignment/>
    </xf>
    <xf numFmtId="0" fontId="5" fillId="0" borderId="24" xfId="0" applyFont="1" applyFill="1" applyBorder="1" applyAlignment="1">
      <alignment horizontal="distributed" vertical="center"/>
    </xf>
    <xf numFmtId="181" fontId="5" fillId="0" borderId="23" xfId="0" applyNumberFormat="1" applyFont="1" applyFill="1" applyBorder="1" applyAlignment="1">
      <alignment horizontal="center" vertical="center"/>
    </xf>
    <xf numFmtId="182" fontId="5" fillId="0" borderId="23" xfId="0" applyNumberFormat="1" applyFont="1" applyFill="1" applyBorder="1" applyAlignment="1">
      <alignment horizontal="right" vertical="center"/>
    </xf>
    <xf numFmtId="178" fontId="5" fillId="0" borderId="23" xfId="0" applyNumberFormat="1" applyFont="1" applyFill="1" applyBorder="1" applyAlignment="1">
      <alignment horizontal="right" vertical="center"/>
    </xf>
    <xf numFmtId="38" fontId="5" fillId="0" borderId="23" xfId="51" applyFont="1" applyFill="1" applyBorder="1" applyAlignment="1">
      <alignment horizontal="right" vertical="center"/>
    </xf>
    <xf numFmtId="0" fontId="5" fillId="0" borderId="23" xfId="0" applyFont="1" applyFill="1" applyBorder="1" applyAlignment="1">
      <alignment horizontal="distributed" vertical="center"/>
    </xf>
    <xf numFmtId="178" fontId="71" fillId="0" borderId="23" xfId="0" applyNumberFormat="1" applyFont="1" applyFill="1" applyBorder="1" applyAlignment="1">
      <alignment horizontal="right" vertical="center"/>
    </xf>
    <xf numFmtId="181" fontId="71" fillId="0" borderId="23" xfId="0" applyNumberFormat="1" applyFont="1" applyFill="1" applyBorder="1" applyAlignment="1">
      <alignment horizontal="center" vertical="center"/>
    </xf>
    <xf numFmtId="182" fontId="5" fillId="0" borderId="23" xfId="0" applyNumberFormat="1" applyFont="1" applyFill="1" applyBorder="1" applyAlignment="1">
      <alignment horizontal="center" vertical="center"/>
    </xf>
    <xf numFmtId="178" fontId="5" fillId="0" borderId="23" xfId="0" applyNumberFormat="1" applyFont="1" applyFill="1" applyBorder="1" applyAlignment="1">
      <alignment horizontal="center" vertical="center"/>
    </xf>
    <xf numFmtId="178" fontId="5" fillId="33" borderId="23" xfId="0" applyNumberFormat="1" applyFont="1" applyFill="1" applyBorder="1" applyAlignment="1">
      <alignment horizontal="right" vertical="center"/>
    </xf>
    <xf numFmtId="181" fontId="5" fillId="33" borderId="23" xfId="0" applyNumberFormat="1" applyFont="1" applyFill="1" applyBorder="1" applyAlignment="1">
      <alignment horizontal="center" vertical="center"/>
    </xf>
    <xf numFmtId="0" fontId="5" fillId="0" borderId="23" xfId="0" applyFont="1" applyFill="1" applyBorder="1" applyAlignment="1">
      <alignment horizontal="distributed" vertical="center" wrapText="1"/>
    </xf>
    <xf numFmtId="182" fontId="5" fillId="33" borderId="23" xfId="0" applyNumberFormat="1" applyFont="1" applyFill="1" applyBorder="1" applyAlignment="1">
      <alignment horizontal="right" vertical="center"/>
    </xf>
    <xf numFmtId="185" fontId="5" fillId="0" borderId="23" xfId="49" applyNumberFormat="1" applyFont="1" applyFill="1" applyBorder="1" applyAlignment="1">
      <alignment horizontal="center" vertical="center"/>
    </xf>
    <xf numFmtId="178" fontId="0" fillId="0" borderId="23" xfId="0" applyNumberFormat="1" applyFont="1" applyFill="1" applyBorder="1" applyAlignment="1">
      <alignment horizontal="center" vertical="center"/>
    </xf>
    <xf numFmtId="178" fontId="5" fillId="0" borderId="23" xfId="0" applyNumberFormat="1" applyFont="1" applyFill="1" applyBorder="1" applyAlignment="1">
      <alignment vertical="center"/>
    </xf>
    <xf numFmtId="38" fontId="5" fillId="0" borderId="0" xfId="49" applyFont="1" applyFill="1" applyAlignment="1">
      <alignment vertical="center"/>
    </xf>
    <xf numFmtId="0" fontId="5" fillId="33" borderId="23" xfId="0" applyFont="1" applyFill="1" applyBorder="1" applyAlignment="1">
      <alignment horizontal="right" vertical="center"/>
    </xf>
    <xf numFmtId="49" fontId="5" fillId="0" borderId="23" xfId="0" applyNumberFormat="1" applyFont="1" applyFill="1" applyBorder="1" applyAlignment="1">
      <alignment horizontal="center" vertical="center"/>
    </xf>
    <xf numFmtId="178" fontId="5" fillId="33" borderId="22" xfId="0" applyNumberFormat="1" applyFont="1" applyFill="1" applyBorder="1" applyAlignment="1">
      <alignment horizontal="right" vertical="center"/>
    </xf>
    <xf numFmtId="181" fontId="5" fillId="33" borderId="22" xfId="0" applyNumberFormat="1" applyFont="1" applyFill="1" applyBorder="1" applyAlignment="1">
      <alignment horizontal="center" vertical="center"/>
    </xf>
    <xf numFmtId="178" fontId="5" fillId="33" borderId="22" xfId="0" applyNumberFormat="1" applyFont="1" applyFill="1" applyBorder="1" applyAlignment="1">
      <alignment horizontal="center" vertical="center"/>
    </xf>
    <xf numFmtId="0" fontId="5" fillId="0" borderId="92" xfId="0" applyFont="1" applyFill="1" applyBorder="1" applyAlignment="1">
      <alignment horizontal="distributed" vertical="center"/>
    </xf>
    <xf numFmtId="38" fontId="5" fillId="0" borderId="92" xfId="51" applyFont="1" applyFill="1" applyBorder="1" applyAlignment="1">
      <alignment horizontal="right" vertical="center"/>
    </xf>
    <xf numFmtId="181" fontId="5" fillId="0" borderId="92" xfId="0" applyNumberFormat="1" applyFont="1" applyFill="1" applyBorder="1" applyAlignment="1">
      <alignment horizontal="center" vertical="center"/>
    </xf>
    <xf numFmtId="38" fontId="5" fillId="0" borderId="92" xfId="51" applyFont="1" applyFill="1" applyBorder="1" applyAlignment="1">
      <alignment horizontal="center" vertical="center"/>
    </xf>
    <xf numFmtId="0" fontId="5" fillId="0" borderId="92" xfId="0" applyFont="1" applyFill="1" applyBorder="1" applyAlignment="1">
      <alignment horizontal="center" vertical="center"/>
    </xf>
    <xf numFmtId="0" fontId="5" fillId="0" borderId="0" xfId="0" applyFont="1" applyFill="1" applyAlignment="1">
      <alignment vertical="center"/>
    </xf>
    <xf numFmtId="0" fontId="7" fillId="0" borderId="0" xfId="0" applyFont="1" applyBorder="1" applyAlignment="1">
      <alignment horizontal="center"/>
    </xf>
    <xf numFmtId="0" fontId="7" fillId="0" borderId="0" xfId="0" applyFont="1" applyAlignment="1">
      <alignment/>
    </xf>
    <xf numFmtId="0" fontId="5" fillId="0" borderId="93" xfId="0" applyFont="1" applyBorder="1" applyAlignment="1">
      <alignment horizontal="distributed"/>
    </xf>
    <xf numFmtId="0" fontId="5" fillId="0" borderId="94" xfId="0" applyFont="1" applyBorder="1" applyAlignment="1">
      <alignment horizontal="center"/>
    </xf>
    <xf numFmtId="38" fontId="8" fillId="0" borderId="70" xfId="49" applyFont="1" applyFill="1" applyBorder="1" applyAlignment="1">
      <alignment horizontal="right" vertical="top"/>
    </xf>
    <xf numFmtId="38" fontId="5" fillId="0" borderId="82" xfId="49" applyFont="1" applyFill="1" applyBorder="1" applyAlignment="1">
      <alignment horizontal="right" vertical="center"/>
    </xf>
    <xf numFmtId="38" fontId="5" fillId="0" borderId="67" xfId="49" applyFont="1" applyFill="1" applyBorder="1" applyAlignment="1">
      <alignment horizontal="left" vertical="center"/>
    </xf>
    <xf numFmtId="38" fontId="5" fillId="0" borderId="70" xfId="49" applyFont="1" applyFill="1" applyBorder="1" applyAlignment="1">
      <alignment horizontal="left" vertical="top"/>
    </xf>
    <xf numFmtId="38" fontId="5" fillId="0" borderId="91" xfId="49" applyFont="1" applyFill="1" applyBorder="1" applyAlignment="1">
      <alignment horizontal="right" vertical="center"/>
    </xf>
    <xf numFmtId="38" fontId="5" fillId="0" borderId="64" xfId="49" applyFont="1" applyFill="1" applyBorder="1" applyAlignment="1">
      <alignment horizontal="left" vertical="center"/>
    </xf>
    <xf numFmtId="38" fontId="5" fillId="0" borderId="77" xfId="49" applyFont="1" applyFill="1" applyBorder="1" applyAlignment="1">
      <alignment horizontal="left" vertical="top"/>
    </xf>
    <xf numFmtId="38" fontId="5" fillId="0" borderId="89" xfId="49" applyFont="1" applyFill="1" applyBorder="1" applyAlignment="1">
      <alignment horizontal="right" vertical="center"/>
    </xf>
    <xf numFmtId="38" fontId="5" fillId="0" borderId="74" xfId="49" applyFont="1" applyFill="1" applyBorder="1" applyAlignment="1">
      <alignment horizontal="left" vertical="center"/>
    </xf>
    <xf numFmtId="38" fontId="5" fillId="0" borderId="64" xfId="49" applyFont="1" applyFill="1" applyBorder="1" applyAlignment="1">
      <alignment horizontal="left" vertical="top"/>
    </xf>
    <xf numFmtId="0" fontId="8" fillId="0" borderId="0" xfId="0" applyFont="1" applyFill="1" applyAlignment="1">
      <alignment/>
    </xf>
    <xf numFmtId="0" fontId="14" fillId="0" borderId="0" xfId="0" applyFont="1" applyFill="1" applyAlignment="1">
      <alignment horizontal="left" vertical="center"/>
    </xf>
    <xf numFmtId="0" fontId="7" fillId="0" borderId="0" xfId="0" applyNumberFormat="1" applyFont="1" applyFill="1" applyAlignment="1">
      <alignment horizontal="right"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38" fontId="5" fillId="0" borderId="11" xfId="49" applyFont="1" applyBorder="1" applyAlignment="1">
      <alignment horizontal="right" vertical="center"/>
    </xf>
    <xf numFmtId="38" fontId="5" fillId="0" borderId="69" xfId="49" applyFont="1" applyBorder="1" applyAlignment="1">
      <alignment horizontal="left" vertical="top"/>
    </xf>
    <xf numFmtId="38" fontId="5" fillId="0" borderId="68" xfId="49" applyFont="1" applyBorder="1" applyAlignment="1">
      <alignment horizontal="left" vertical="center"/>
    </xf>
    <xf numFmtId="38" fontId="5" fillId="0" borderId="70" xfId="49" applyFont="1" applyBorder="1" applyAlignment="1">
      <alignment horizontal="left" vertical="top"/>
    </xf>
    <xf numFmtId="38" fontId="5" fillId="0" borderId="20" xfId="49" applyFont="1" applyBorder="1" applyAlignment="1">
      <alignment horizontal="right" vertical="center"/>
    </xf>
    <xf numFmtId="38" fontId="5" fillId="0" borderId="21" xfId="49" applyFont="1" applyBorder="1" applyAlignment="1">
      <alignment horizontal="left" vertical="top"/>
    </xf>
    <xf numFmtId="38" fontId="8" fillId="0" borderId="21" xfId="49" applyFont="1" applyBorder="1" applyAlignment="1">
      <alignment/>
    </xf>
    <xf numFmtId="38" fontId="8" fillId="0" borderId="21" xfId="49" applyFont="1" applyBorder="1" applyAlignment="1">
      <alignment horizontal="center" vertical="center"/>
    </xf>
    <xf numFmtId="38" fontId="5" fillId="0" borderId="18" xfId="49" applyFont="1" applyBorder="1" applyAlignment="1">
      <alignment horizontal="left" vertical="top"/>
    </xf>
    <xf numFmtId="38" fontId="5" fillId="0" borderId="14" xfId="49" applyFont="1" applyBorder="1" applyAlignment="1">
      <alignment horizontal="right" vertical="center"/>
    </xf>
    <xf numFmtId="38" fontId="5" fillId="0" borderId="15" xfId="49" applyFont="1" applyBorder="1" applyAlignment="1">
      <alignment horizontal="right" vertical="center"/>
    </xf>
    <xf numFmtId="38" fontId="5" fillId="0" borderId="17" xfId="49" applyFont="1" applyBorder="1" applyAlignment="1">
      <alignment horizontal="left" vertical="center"/>
    </xf>
    <xf numFmtId="38" fontId="5" fillId="0" borderId="0" xfId="49" applyFont="1" applyBorder="1" applyAlignment="1">
      <alignment horizontal="right" vertical="center"/>
    </xf>
    <xf numFmtId="38" fontId="5" fillId="0" borderId="18" xfId="49" applyFont="1" applyBorder="1" applyAlignment="1">
      <alignment horizontal="right" vertical="center"/>
    </xf>
    <xf numFmtId="38" fontId="5" fillId="0" borderId="65" xfId="49" applyFont="1" applyBorder="1" applyAlignment="1">
      <alignment horizontal="right" vertical="center"/>
    </xf>
    <xf numFmtId="38" fontId="5" fillId="0" borderId="21" xfId="49" applyFont="1" applyBorder="1" applyAlignment="1">
      <alignment horizontal="right" vertical="center"/>
    </xf>
    <xf numFmtId="38" fontId="5" fillId="0" borderId="69" xfId="49" applyFont="1" applyBorder="1" applyAlignment="1">
      <alignment horizontal="right" vertical="center"/>
    </xf>
    <xf numFmtId="38" fontId="5" fillId="0" borderId="14" xfId="49" applyFont="1" applyBorder="1" applyAlignment="1">
      <alignment horizontal="left" vertical="center"/>
    </xf>
    <xf numFmtId="38" fontId="8" fillId="0" borderId="83" xfId="49" applyFont="1" applyBorder="1" applyAlignment="1">
      <alignment/>
    </xf>
    <xf numFmtId="38" fontId="5" fillId="0" borderId="83" xfId="49" applyFont="1" applyBorder="1" applyAlignment="1">
      <alignment horizontal="right" vertical="center"/>
    </xf>
    <xf numFmtId="38" fontId="5" fillId="0" borderId="73" xfId="49" applyFont="1" applyBorder="1" applyAlignment="1">
      <alignment horizontal="right" vertical="center"/>
    </xf>
    <xf numFmtId="0" fontId="8" fillId="0" borderId="0" xfId="0" applyFont="1" applyBorder="1" applyAlignment="1">
      <alignment horizontal="center"/>
    </xf>
    <xf numFmtId="0" fontId="8" fillId="0" borderId="0" xfId="0" applyFont="1" applyBorder="1" applyAlignment="1">
      <alignment horizontal="distributed"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distributed" textRotation="255"/>
    </xf>
    <xf numFmtId="0" fontId="5" fillId="0" borderId="0" xfId="0" applyFont="1" applyBorder="1" applyAlignment="1">
      <alignment horizontal="left" vertical="center"/>
    </xf>
    <xf numFmtId="0" fontId="8" fillId="0" borderId="0" xfId="0" applyFont="1" applyBorder="1" applyAlignment="1">
      <alignment horizontal="left"/>
    </xf>
    <xf numFmtId="0" fontId="15" fillId="0" borderId="0" xfId="0" applyFont="1" applyBorder="1" applyAlignment="1">
      <alignment horizontal="center"/>
    </xf>
    <xf numFmtId="0" fontId="5" fillId="0" borderId="28" xfId="0" applyFont="1" applyBorder="1" applyAlignment="1">
      <alignment horizontal="center"/>
    </xf>
    <xf numFmtId="0" fontId="5" fillId="0" borderId="95" xfId="0" applyFont="1" applyBorder="1" applyAlignment="1">
      <alignment horizontal="distributed"/>
    </xf>
    <xf numFmtId="0" fontId="5" fillId="0" borderId="96" xfId="0" applyFont="1" applyBorder="1" applyAlignment="1">
      <alignment horizontal="distributed"/>
    </xf>
    <xf numFmtId="38" fontId="5" fillId="0" borderId="21" xfId="49" applyFont="1" applyBorder="1" applyAlignment="1">
      <alignment/>
    </xf>
    <xf numFmtId="38" fontId="5" fillId="0" borderId="64" xfId="49" applyFont="1" applyBorder="1" applyAlignment="1">
      <alignment/>
    </xf>
    <xf numFmtId="38" fontId="5" fillId="0" borderId="16" xfId="49" applyFont="1" applyBorder="1" applyAlignment="1">
      <alignment horizontal="center"/>
    </xf>
    <xf numFmtId="38" fontId="5" fillId="0" borderId="21" xfId="49" applyFont="1" applyBorder="1" applyAlignment="1">
      <alignment horizontal="center"/>
    </xf>
    <xf numFmtId="0" fontId="5" fillId="0" borderId="0" xfId="0" applyNumberFormat="1" applyFont="1" applyFill="1" applyAlignment="1">
      <alignment horizontal="center" vertical="center"/>
    </xf>
    <xf numFmtId="0" fontId="5" fillId="0" borderId="0" xfId="0" applyNumberFormat="1" applyFont="1" applyFill="1" applyAlignment="1">
      <alignment horizontal="left" vertical="center"/>
    </xf>
    <xf numFmtId="0" fontId="5" fillId="0" borderId="83" xfId="0" applyFont="1" applyBorder="1" applyAlignment="1">
      <alignment horizontal="center" vertical="center"/>
    </xf>
    <xf numFmtId="38" fontId="5" fillId="0" borderId="11" xfId="49" applyFont="1" applyBorder="1" applyAlignment="1">
      <alignment horizontal="left" vertical="center"/>
    </xf>
    <xf numFmtId="38" fontId="5" fillId="0" borderId="69" xfId="49" applyFont="1" applyBorder="1" applyAlignment="1">
      <alignment vertical="top"/>
    </xf>
    <xf numFmtId="38" fontId="5" fillId="0" borderId="70" xfId="49" applyFont="1" applyBorder="1" applyAlignment="1">
      <alignment vertical="top"/>
    </xf>
    <xf numFmtId="38" fontId="5" fillId="0" borderId="74" xfId="49" applyFont="1" applyBorder="1" applyAlignment="1">
      <alignment/>
    </xf>
    <xf numFmtId="38" fontId="5" fillId="0" borderId="0" xfId="49" applyFont="1" applyBorder="1" applyAlignment="1">
      <alignment horizontal="left" vertical="center"/>
    </xf>
    <xf numFmtId="0" fontId="5" fillId="0" borderId="0" xfId="0" applyFont="1" applyFill="1" applyAlignment="1">
      <alignment horizontal="left" vertical="center"/>
    </xf>
    <xf numFmtId="0" fontId="5" fillId="0" borderId="0" xfId="0" applyFont="1" applyBorder="1" applyAlignment="1">
      <alignment vertical="center"/>
    </xf>
    <xf numFmtId="0" fontId="5" fillId="0" borderId="0" xfId="0" applyFont="1" applyBorder="1" applyAlignment="1">
      <alignment horizontal="center" vertical="distributed" textRotation="255"/>
    </xf>
    <xf numFmtId="0" fontId="2" fillId="0" borderId="0" xfId="0" applyFont="1" applyBorder="1" applyAlignment="1">
      <alignment horizontal="center" vertical="distributed" textRotation="255"/>
    </xf>
    <xf numFmtId="0" fontId="2" fillId="0" borderId="0" xfId="0" applyFont="1" applyBorder="1" applyAlignment="1">
      <alignment horizontal="center"/>
    </xf>
    <xf numFmtId="0" fontId="16" fillId="0" borderId="0" xfId="0" applyFont="1" applyAlignment="1">
      <alignment/>
    </xf>
    <xf numFmtId="38" fontId="5" fillId="0" borderId="90" xfId="49" applyFont="1" applyBorder="1" applyAlignment="1">
      <alignment horizontal="center" vertical="center" textRotation="255" shrinkToFit="1"/>
    </xf>
    <xf numFmtId="38" fontId="5" fillId="0" borderId="87" xfId="49" applyFont="1" applyBorder="1" applyAlignment="1">
      <alignment horizontal="distributed" vertical="center"/>
    </xf>
    <xf numFmtId="38" fontId="5" fillId="0" borderId="80" xfId="49" applyFont="1" applyBorder="1" applyAlignment="1">
      <alignment horizontal="distributed" vertical="center"/>
    </xf>
    <xf numFmtId="38" fontId="5" fillId="0" borderId="87" xfId="49" applyFont="1" applyBorder="1" applyAlignment="1">
      <alignment horizontal="right" vertical="center"/>
    </xf>
    <xf numFmtId="38" fontId="5" fillId="0" borderId="88" xfId="49" applyFont="1" applyBorder="1" applyAlignment="1">
      <alignment horizontal="left" vertical="top"/>
    </xf>
    <xf numFmtId="38" fontId="5" fillId="0" borderId="91" xfId="49" applyFont="1" applyBorder="1" applyAlignment="1">
      <alignment horizontal="center" vertical="center" textRotation="255" shrinkToFit="1"/>
    </xf>
    <xf numFmtId="38" fontId="5" fillId="0" borderId="42" xfId="49" applyFont="1" applyBorder="1" applyAlignment="1">
      <alignment horizontal="distributed" vertical="center"/>
    </xf>
    <xf numFmtId="38" fontId="5" fillId="0" borderId="21" xfId="49" applyFont="1" applyBorder="1" applyAlignment="1">
      <alignment horizontal="distributed" vertical="center"/>
    </xf>
    <xf numFmtId="38" fontId="5" fillId="0" borderId="20" xfId="49" applyFont="1" applyBorder="1" applyAlignment="1">
      <alignment horizontal="distributed" vertical="center"/>
    </xf>
    <xf numFmtId="38" fontId="5" fillId="0" borderId="74" xfId="49" applyFont="1" applyBorder="1" applyAlignment="1">
      <alignment horizontal="right" vertical="top"/>
    </xf>
    <xf numFmtId="38" fontId="5" fillId="0" borderId="75" xfId="49" applyFont="1" applyBorder="1" applyAlignment="1">
      <alignment horizontal="center" vertical="center" textRotation="255" shrinkToFit="1"/>
    </xf>
    <xf numFmtId="38" fontId="5" fillId="0" borderId="34" xfId="49" applyFont="1" applyBorder="1" applyAlignment="1">
      <alignment horizontal="distributed" vertical="center"/>
    </xf>
    <xf numFmtId="38" fontId="5" fillId="0" borderId="42" xfId="49" applyFont="1" applyBorder="1" applyAlignment="1">
      <alignment horizontal="right" vertical="center"/>
    </xf>
    <xf numFmtId="38" fontId="5" fillId="0" borderId="89" xfId="49" applyFont="1" applyBorder="1" applyAlignment="1">
      <alignment horizontal="center" vertical="center" textRotation="255" shrinkToFit="1"/>
    </xf>
    <xf numFmtId="38" fontId="5" fillId="0" borderId="75" xfId="49" applyFont="1" applyBorder="1" applyAlignment="1">
      <alignment/>
    </xf>
    <xf numFmtId="38" fontId="5" fillId="0" borderId="78" xfId="49" applyFont="1" applyBorder="1" applyAlignment="1">
      <alignment/>
    </xf>
    <xf numFmtId="38" fontId="6" fillId="0" borderId="71" xfId="49" applyFont="1" applyBorder="1" applyAlignment="1">
      <alignment horizontal="distributed" vertical="center"/>
    </xf>
    <xf numFmtId="38" fontId="5" fillId="0" borderId="46" xfId="49" applyFont="1" applyBorder="1" applyAlignment="1">
      <alignment horizontal="distributed" vertical="center"/>
    </xf>
    <xf numFmtId="38" fontId="5" fillId="0" borderId="71" xfId="49" applyFont="1" applyBorder="1" applyAlignment="1">
      <alignment horizontal="distributed" vertical="center"/>
    </xf>
    <xf numFmtId="38" fontId="5" fillId="0" borderId="71" xfId="49" applyFont="1" applyBorder="1" applyAlignment="1">
      <alignment horizontal="right" vertical="center"/>
    </xf>
    <xf numFmtId="0" fontId="5" fillId="0" borderId="0" xfId="0" applyFont="1" applyAlignment="1">
      <alignment vertical="center"/>
    </xf>
    <xf numFmtId="38" fontId="5" fillId="0" borderId="15" xfId="49" applyFont="1" applyBorder="1" applyAlignment="1">
      <alignment horizontal="left" vertical="center"/>
    </xf>
    <xf numFmtId="0" fontId="5" fillId="33" borderId="23" xfId="0" applyFont="1" applyFill="1" applyBorder="1" applyAlignment="1">
      <alignment horizontal="distributed" vertical="center"/>
    </xf>
    <xf numFmtId="0" fontId="5" fillId="33" borderId="25" xfId="0" applyFont="1" applyFill="1" applyBorder="1" applyAlignment="1">
      <alignment horizontal="distributed" vertical="center"/>
    </xf>
    <xf numFmtId="0" fontId="5" fillId="33" borderId="22" xfId="0" applyFont="1" applyFill="1" applyBorder="1" applyAlignment="1">
      <alignment vertical="center" shrinkToFit="1"/>
    </xf>
    <xf numFmtId="0" fontId="81" fillId="0" borderId="0" xfId="0" applyFont="1" applyFill="1" applyAlignment="1">
      <alignment horizontal="left" vertical="center"/>
    </xf>
    <xf numFmtId="201" fontId="71" fillId="33" borderId="24" xfId="0" applyNumberFormat="1" applyFont="1" applyFill="1" applyBorder="1" applyAlignment="1">
      <alignment horizontal="right" vertical="center" indent="1"/>
    </xf>
    <xf numFmtId="38" fontId="71" fillId="0" borderId="92" xfId="51" applyFont="1" applyFill="1" applyBorder="1" applyAlignment="1">
      <alignment horizontal="right" vertical="center"/>
    </xf>
    <xf numFmtId="0" fontId="5" fillId="0" borderId="0" xfId="0" applyFont="1" applyAlignment="1">
      <alignment horizontal="left"/>
    </xf>
    <xf numFmtId="178" fontId="5" fillId="0" borderId="17" xfId="0" applyNumberFormat="1" applyFont="1" applyBorder="1" applyAlignment="1">
      <alignment vertical="center"/>
    </xf>
    <xf numFmtId="178" fontId="5" fillId="0" borderId="0" xfId="0" applyNumberFormat="1" applyFont="1" applyBorder="1" applyAlignment="1">
      <alignment vertical="center"/>
    </xf>
    <xf numFmtId="178" fontId="5" fillId="0" borderId="18" xfId="0" applyNumberFormat="1" applyFont="1" applyBorder="1" applyAlignment="1">
      <alignment vertical="center"/>
    </xf>
    <xf numFmtId="0" fontId="5" fillId="0" borderId="17" xfId="0" applyFont="1" applyBorder="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178" fontId="5" fillId="0" borderId="0" xfId="0" applyNumberFormat="1" applyFont="1" applyAlignment="1">
      <alignment vertical="center"/>
    </xf>
    <xf numFmtId="180" fontId="5" fillId="0" borderId="17" xfId="0" applyNumberFormat="1" applyFont="1" applyBorder="1" applyAlignment="1">
      <alignment vertical="center"/>
    </xf>
    <xf numFmtId="180" fontId="8" fillId="0" borderId="0" xfId="0" applyNumberFormat="1" applyFont="1" applyAlignment="1">
      <alignment vertical="center"/>
    </xf>
    <xf numFmtId="180" fontId="8" fillId="0" borderId="18" xfId="0" applyNumberFormat="1" applyFont="1" applyBorder="1" applyAlignment="1">
      <alignment vertical="center"/>
    </xf>
    <xf numFmtId="180" fontId="8" fillId="0" borderId="17" xfId="0" applyNumberFormat="1" applyFont="1" applyBorder="1" applyAlignment="1">
      <alignment vertical="center"/>
    </xf>
    <xf numFmtId="0" fontId="5" fillId="0" borderId="18" xfId="0" applyFont="1" applyBorder="1" applyAlignment="1">
      <alignment horizontal="center" vertical="center"/>
    </xf>
    <xf numFmtId="179" fontId="5" fillId="0" borderId="17" xfId="0" applyNumberFormat="1" applyFont="1" applyBorder="1" applyAlignment="1">
      <alignment vertical="center"/>
    </xf>
    <xf numFmtId="179" fontId="8" fillId="0" borderId="0" xfId="0" applyNumberFormat="1" applyFont="1" applyAlignment="1">
      <alignment vertical="center"/>
    </xf>
    <xf numFmtId="179" fontId="8" fillId="0" borderId="18" xfId="0" applyNumberFormat="1" applyFont="1" applyBorder="1" applyAlignment="1">
      <alignment vertical="center"/>
    </xf>
    <xf numFmtId="179" fontId="8" fillId="0" borderId="17" xfId="0" applyNumberFormat="1" applyFont="1" applyBorder="1" applyAlignment="1">
      <alignment vertical="center"/>
    </xf>
    <xf numFmtId="186" fontId="5" fillId="0" borderId="17" xfId="0" applyNumberFormat="1" applyFont="1" applyBorder="1" applyAlignment="1">
      <alignment vertical="center"/>
    </xf>
    <xf numFmtId="186" fontId="8" fillId="0" borderId="0" xfId="0" applyNumberFormat="1" applyFont="1" applyBorder="1" applyAlignment="1">
      <alignment vertical="center"/>
    </xf>
    <xf numFmtId="186" fontId="8" fillId="0" borderId="18" xfId="0" applyNumberFormat="1" applyFont="1" applyBorder="1" applyAlignment="1">
      <alignment vertical="center"/>
    </xf>
    <xf numFmtId="178" fontId="8" fillId="0" borderId="0" xfId="0" applyNumberFormat="1" applyFont="1" applyBorder="1" applyAlignment="1">
      <alignment vertical="center"/>
    </xf>
    <xf numFmtId="178" fontId="8" fillId="0" borderId="18" xfId="0" applyNumberFormat="1" applyFont="1" applyBorder="1" applyAlignment="1">
      <alignment vertical="center"/>
    </xf>
    <xf numFmtId="178" fontId="8" fillId="0" borderId="0" xfId="0" applyNumberFormat="1" applyFont="1" applyAlignment="1">
      <alignment vertical="center"/>
    </xf>
    <xf numFmtId="0" fontId="5" fillId="0" borderId="17" xfId="0" applyFont="1" applyBorder="1" applyAlignment="1">
      <alignment horizontal="center" vertical="top"/>
    </xf>
    <xf numFmtId="0" fontId="8" fillId="0" borderId="0" xfId="0" applyFont="1" applyAlignment="1">
      <alignment horizontal="center" vertical="top"/>
    </xf>
    <xf numFmtId="0" fontId="8" fillId="0" borderId="18" xfId="0" applyFont="1" applyBorder="1" applyAlignment="1">
      <alignment horizontal="center" vertical="top"/>
    </xf>
    <xf numFmtId="186" fontId="8" fillId="0" borderId="0" xfId="0" applyNumberFormat="1" applyFont="1" applyAlignment="1">
      <alignment vertical="center"/>
    </xf>
    <xf numFmtId="176" fontId="5" fillId="0" borderId="17" xfId="0" applyNumberFormat="1" applyFont="1" applyBorder="1" applyAlignment="1">
      <alignment vertical="center"/>
    </xf>
    <xf numFmtId="176" fontId="8" fillId="0" borderId="0" xfId="0" applyNumberFormat="1" applyFont="1" applyBorder="1" applyAlignment="1">
      <alignment vertical="center"/>
    </xf>
    <xf numFmtId="176" fontId="8" fillId="0" borderId="18" xfId="0" applyNumberFormat="1" applyFont="1" applyBorder="1" applyAlignment="1">
      <alignment vertical="center"/>
    </xf>
    <xf numFmtId="188" fontId="5" fillId="0" borderId="17" xfId="0" applyNumberFormat="1" applyFont="1" applyBorder="1" applyAlignment="1">
      <alignment vertical="center"/>
    </xf>
    <xf numFmtId="188" fontId="5" fillId="0" borderId="0" xfId="0" applyNumberFormat="1" applyFont="1" applyBorder="1" applyAlignment="1">
      <alignment vertical="center"/>
    </xf>
    <xf numFmtId="188" fontId="5" fillId="0" borderId="18" xfId="0" applyNumberFormat="1" applyFont="1" applyBorder="1" applyAlignment="1">
      <alignment vertical="center"/>
    </xf>
    <xf numFmtId="179" fontId="8" fillId="0" borderId="0" xfId="0" applyNumberFormat="1" applyFont="1" applyBorder="1" applyAlignment="1">
      <alignment vertical="center"/>
    </xf>
    <xf numFmtId="176" fontId="8" fillId="0" borderId="17" xfId="0" applyNumberFormat="1" applyFont="1" applyBorder="1" applyAlignment="1">
      <alignment vertical="center"/>
    </xf>
    <xf numFmtId="0" fontId="5" fillId="0" borderId="0" xfId="0" applyFont="1" applyAlignment="1">
      <alignment horizontal="distributed" vertical="center"/>
    </xf>
    <xf numFmtId="0" fontId="5" fillId="0" borderId="18" xfId="0" applyFont="1" applyBorder="1" applyAlignment="1">
      <alignment horizontal="distributed" vertical="center"/>
    </xf>
    <xf numFmtId="0" fontId="5" fillId="0" borderId="0" xfId="0" applyFont="1" applyBorder="1" applyAlignment="1">
      <alignment horizontal="distributed" vertical="center"/>
    </xf>
    <xf numFmtId="178" fontId="8" fillId="0" borderId="17" xfId="0" applyNumberFormat="1" applyFont="1" applyBorder="1" applyAlignment="1">
      <alignment vertical="center"/>
    </xf>
    <xf numFmtId="180" fontId="8" fillId="0" borderId="0" xfId="0" applyNumberFormat="1" applyFont="1" applyBorder="1" applyAlignment="1">
      <alignment vertical="center"/>
    </xf>
    <xf numFmtId="0" fontId="5" fillId="0" borderId="22"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14" xfId="0" applyFont="1" applyBorder="1" applyAlignment="1">
      <alignment/>
    </xf>
    <xf numFmtId="0" fontId="8" fillId="0" borderId="15" xfId="0" applyFont="1" applyBorder="1" applyAlignment="1">
      <alignment/>
    </xf>
    <xf numFmtId="0" fontId="8" fillId="0" borderId="16" xfId="0" applyFont="1" applyBorder="1" applyAlignment="1">
      <alignment/>
    </xf>
    <xf numFmtId="0" fontId="8" fillId="0" borderId="17" xfId="0" applyFont="1" applyBorder="1" applyAlignment="1">
      <alignment/>
    </xf>
    <xf numFmtId="0" fontId="8" fillId="0" borderId="0" xfId="0" applyFont="1" applyAlignment="1">
      <alignment/>
    </xf>
    <xf numFmtId="0" fontId="8" fillId="0" borderId="18" xfId="0" applyFont="1" applyBorder="1" applyAlignment="1">
      <alignment/>
    </xf>
    <xf numFmtId="0" fontId="8" fillId="0" borderId="0" xfId="0" applyFont="1" applyBorder="1" applyAlignment="1">
      <alignment/>
    </xf>
    <xf numFmtId="0" fontId="8" fillId="0" borderId="19" xfId="0" applyFont="1" applyBorder="1" applyAlignment="1">
      <alignment/>
    </xf>
    <xf numFmtId="0" fontId="8" fillId="0" borderId="20" xfId="0" applyFont="1" applyBorder="1" applyAlignment="1">
      <alignment/>
    </xf>
    <xf numFmtId="0" fontId="8" fillId="0" borderId="21" xfId="0" applyFont="1" applyBorder="1" applyAlignment="1">
      <alignment/>
    </xf>
    <xf numFmtId="0" fontId="8" fillId="0" borderId="0" xfId="0" applyFont="1" applyAlignment="1">
      <alignment horizontal="distributed" vertical="center"/>
    </xf>
    <xf numFmtId="0" fontId="8" fillId="0" borderId="18" xfId="0" applyFont="1" applyBorder="1" applyAlignment="1">
      <alignment horizontal="distributed" vertical="center"/>
    </xf>
    <xf numFmtId="186" fontId="8" fillId="0" borderId="17" xfId="0" applyNumberFormat="1" applyFont="1" applyBorder="1" applyAlignment="1">
      <alignment vertical="center"/>
    </xf>
    <xf numFmtId="178" fontId="8" fillId="0" borderId="19" xfId="0" applyNumberFormat="1" applyFont="1" applyBorder="1" applyAlignment="1">
      <alignment vertical="center"/>
    </xf>
    <xf numFmtId="178" fontId="8" fillId="0" borderId="20" xfId="0" applyNumberFormat="1" applyFont="1" applyBorder="1" applyAlignment="1">
      <alignment vertical="center"/>
    </xf>
    <xf numFmtId="178" fontId="8" fillId="0" borderId="21" xfId="0" applyNumberFormat="1" applyFont="1" applyBorder="1" applyAlignment="1">
      <alignment vertical="center"/>
    </xf>
    <xf numFmtId="0" fontId="5" fillId="0" borderId="0" xfId="0" applyFont="1" applyBorder="1" applyAlignment="1">
      <alignment horizontal="distributed"/>
    </xf>
    <xf numFmtId="0" fontId="5" fillId="0" borderId="18" xfId="0" applyFont="1" applyBorder="1" applyAlignment="1">
      <alignment horizontal="distributed"/>
    </xf>
    <xf numFmtId="0" fontId="5" fillId="0" borderId="0" xfId="0" applyFont="1" applyBorder="1" applyAlignment="1">
      <alignment horizontal="center" vertical="center"/>
    </xf>
    <xf numFmtId="178" fontId="5" fillId="0" borderId="19" xfId="0" applyNumberFormat="1" applyFont="1" applyBorder="1" applyAlignment="1">
      <alignment vertical="center"/>
    </xf>
    <xf numFmtId="178" fontId="5" fillId="0" borderId="20" xfId="0" applyNumberFormat="1" applyFont="1" applyBorder="1" applyAlignment="1">
      <alignment vertical="center"/>
    </xf>
    <xf numFmtId="178" fontId="5" fillId="0" borderId="21" xfId="0" applyNumberFormat="1" applyFont="1" applyBorder="1" applyAlignment="1">
      <alignment vertical="center"/>
    </xf>
    <xf numFmtId="180" fontId="8" fillId="0" borderId="19" xfId="0" applyNumberFormat="1" applyFont="1" applyBorder="1" applyAlignment="1">
      <alignment vertical="center"/>
    </xf>
    <xf numFmtId="180" fontId="8" fillId="0" borderId="20" xfId="0" applyNumberFormat="1" applyFont="1" applyBorder="1" applyAlignment="1">
      <alignment vertical="center"/>
    </xf>
    <xf numFmtId="180" fontId="8" fillId="0" borderId="21" xfId="0" applyNumberFormat="1" applyFont="1" applyBorder="1" applyAlignment="1">
      <alignment vertical="center"/>
    </xf>
    <xf numFmtId="0" fontId="6" fillId="0" borderId="0" xfId="0" applyFont="1" applyFill="1" applyAlignment="1">
      <alignment horizontal="right" vertical="center"/>
    </xf>
    <xf numFmtId="0" fontId="6" fillId="0" borderId="0" xfId="0" applyFont="1" applyAlignment="1">
      <alignment horizontal="left" vertical="center"/>
    </xf>
    <xf numFmtId="0" fontId="2" fillId="0" borderId="20" xfId="0" applyFont="1" applyBorder="1" applyAlignment="1">
      <alignment horizontal="center"/>
    </xf>
    <xf numFmtId="0" fontId="8" fillId="0" borderId="0" xfId="0" applyFont="1" applyBorder="1" applyAlignment="1">
      <alignment horizontal="center" vertical="center"/>
    </xf>
    <xf numFmtId="0" fontId="5" fillId="0" borderId="0" xfId="0" applyFont="1" applyAlignment="1">
      <alignment horizontal="center" vertical="center"/>
    </xf>
    <xf numFmtId="0" fontId="2" fillId="0" borderId="22" xfId="0" applyFont="1" applyFill="1" applyBorder="1" applyAlignment="1">
      <alignment horizontal="distributed" vertical="center"/>
    </xf>
    <xf numFmtId="0" fontId="2" fillId="0" borderId="24" xfId="0" applyFont="1" applyFill="1" applyBorder="1" applyAlignment="1">
      <alignment horizontal="distributed" vertical="center"/>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distributed" vertical="center"/>
    </xf>
    <xf numFmtId="0" fontId="0" fillId="0" borderId="24" xfId="0" applyFont="1" applyFill="1" applyBorder="1" applyAlignment="1">
      <alignment horizontal="distributed"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0" fillId="0" borderId="24"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34" xfId="0" applyFont="1" applyFill="1" applyBorder="1" applyAlignment="1">
      <alignment horizontal="center" vertical="center"/>
    </xf>
    <xf numFmtId="0" fontId="16" fillId="0" borderId="54" xfId="0" applyFont="1" applyBorder="1" applyAlignment="1">
      <alignment horizontal="center" vertical="center"/>
    </xf>
    <xf numFmtId="0" fontId="16" fillId="0" borderId="34" xfId="0" applyFont="1" applyBorder="1" applyAlignment="1">
      <alignment horizontal="center" vertical="center"/>
    </xf>
    <xf numFmtId="0" fontId="5" fillId="0" borderId="22" xfId="0" applyFont="1" applyBorder="1" applyAlignment="1">
      <alignment horizontal="center" vertical="distributed" textRotation="255" indent="2"/>
    </xf>
    <xf numFmtId="0" fontId="5" fillId="0" borderId="25" xfId="0" applyFont="1" applyBorder="1" applyAlignment="1">
      <alignment horizontal="center" vertical="distributed" textRotation="255" indent="2"/>
    </xf>
    <xf numFmtId="0" fontId="5" fillId="0" borderId="22" xfId="0" applyFont="1" applyBorder="1" applyAlignment="1">
      <alignment horizontal="center" vertical="center"/>
    </xf>
    <xf numFmtId="0" fontId="5" fillId="0" borderId="25" xfId="0" applyFont="1" applyBorder="1" applyAlignment="1">
      <alignment horizontal="center" vertical="center"/>
    </xf>
    <xf numFmtId="0" fontId="14" fillId="0" borderId="22" xfId="0" applyFont="1" applyBorder="1" applyAlignment="1">
      <alignment horizontal="center" vertical="distributed" textRotation="255" wrapText="1"/>
    </xf>
    <xf numFmtId="0" fontId="14" fillId="0" borderId="25" xfId="0" applyFont="1" applyBorder="1" applyAlignment="1">
      <alignment horizontal="center" vertical="distributed" textRotation="255" wrapText="1"/>
    </xf>
    <xf numFmtId="0" fontId="5" fillId="0" borderId="24" xfId="0" applyFont="1" applyBorder="1" applyAlignment="1">
      <alignment horizontal="center" vertical="distributed" textRotation="255" indent="2"/>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5" fillId="0" borderId="54" xfId="0" applyFont="1" applyBorder="1" applyAlignment="1">
      <alignment horizontal="center" vertical="center"/>
    </xf>
    <xf numFmtId="0" fontId="5" fillId="0" borderId="34" xfId="0" applyFont="1" applyBorder="1" applyAlignment="1">
      <alignment horizontal="center" vertical="center"/>
    </xf>
    <xf numFmtId="0" fontId="12" fillId="0" borderId="0" xfId="0" applyFont="1" applyAlignment="1">
      <alignment horizontal="left" vertical="distributed"/>
    </xf>
    <xf numFmtId="0" fontId="12" fillId="0" borderId="0" xfId="0" applyFont="1" applyAlignment="1">
      <alignment horizontal="left" vertical="top" wrapText="1"/>
    </xf>
    <xf numFmtId="0" fontId="14" fillId="0" borderId="0" xfId="0" applyFont="1" applyAlignment="1">
      <alignment horizontal="left" vertical="top"/>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34" xfId="0" applyFont="1" applyBorder="1" applyAlignment="1">
      <alignment horizontal="center" vertical="center" wrapText="1"/>
    </xf>
    <xf numFmtId="0" fontId="0" fillId="0" borderId="20" xfId="0" applyFont="1" applyBorder="1" applyAlignment="1">
      <alignment horizontal="center"/>
    </xf>
    <xf numFmtId="0" fontId="2" fillId="0" borderId="14" xfId="0" applyFont="1" applyBorder="1" applyAlignment="1">
      <alignment horizontal="distributed" vertical="center" indent="5"/>
    </xf>
    <xf numFmtId="0" fontId="2" fillId="0" borderId="16" xfId="0" applyFont="1" applyBorder="1" applyAlignment="1">
      <alignment horizontal="distributed" vertical="center" indent="5"/>
    </xf>
    <xf numFmtId="0" fontId="2" fillId="0" borderId="19" xfId="0" applyFont="1" applyBorder="1" applyAlignment="1">
      <alignment horizontal="distributed" vertical="center" indent="5"/>
    </xf>
    <xf numFmtId="0" fontId="2" fillId="0" borderId="21" xfId="0" applyFont="1" applyBorder="1" applyAlignment="1">
      <alignment horizontal="distributed" vertical="center" indent="5"/>
    </xf>
    <xf numFmtId="0" fontId="11" fillId="0" borderId="22" xfId="0" applyFont="1" applyBorder="1" applyAlignment="1">
      <alignment horizontal="center" vertical="center" wrapText="1"/>
    </xf>
    <xf numFmtId="0" fontId="11" fillId="0" borderId="24" xfId="0" applyFont="1" applyBorder="1" applyAlignment="1">
      <alignment horizontal="center" vertical="center" wrapText="1"/>
    </xf>
    <xf numFmtId="0" fontId="2" fillId="0" borderId="24" xfId="0" applyFont="1" applyBorder="1" applyAlignment="1">
      <alignment horizontal="center" vertical="center" wrapText="1"/>
    </xf>
    <xf numFmtId="3" fontId="71" fillId="33" borderId="35" xfId="64" applyNumberFormat="1" applyFont="1" applyFill="1" applyBorder="1" applyAlignment="1">
      <alignment horizontal="right" vertical="center"/>
      <protection/>
    </xf>
    <xf numFmtId="3" fontId="71" fillId="33" borderId="29" xfId="64" applyNumberFormat="1" applyFont="1" applyFill="1" applyBorder="1" applyAlignment="1">
      <alignment horizontal="right" vertical="center"/>
      <protection/>
    </xf>
    <xf numFmtId="3" fontId="5" fillId="0" borderId="29" xfId="64" applyNumberFormat="1" applyFont="1" applyBorder="1" applyAlignment="1">
      <alignment horizontal="right" vertical="center"/>
      <protection/>
    </xf>
    <xf numFmtId="3" fontId="5" fillId="0" borderId="97" xfId="64" applyNumberFormat="1" applyFont="1" applyBorder="1" applyAlignment="1">
      <alignment horizontal="right" vertical="center"/>
      <protection/>
    </xf>
    <xf numFmtId="3" fontId="5" fillId="0" borderId="20" xfId="64" applyNumberFormat="1" applyFont="1" applyBorder="1" applyAlignment="1">
      <alignment horizontal="right" vertical="center"/>
      <protection/>
    </xf>
    <xf numFmtId="3" fontId="5" fillId="0" borderId="98" xfId="64" applyNumberFormat="1" applyFont="1" applyBorder="1" applyAlignment="1">
      <alignment horizontal="right" vertical="center"/>
      <protection/>
    </xf>
    <xf numFmtId="3" fontId="5" fillId="0" borderId="99" xfId="64" applyNumberFormat="1" applyFont="1" applyBorder="1" applyAlignment="1">
      <alignment horizontal="right" vertical="center"/>
      <protection/>
    </xf>
    <xf numFmtId="3" fontId="5" fillId="0" borderId="42" xfId="64" applyNumberFormat="1" applyFont="1" applyBorder="1" applyAlignment="1">
      <alignment horizontal="right" vertical="center"/>
      <protection/>
    </xf>
    <xf numFmtId="3" fontId="5" fillId="0" borderId="100" xfId="64" applyNumberFormat="1" applyFont="1" applyBorder="1" applyAlignment="1">
      <alignment horizontal="right" vertical="center"/>
      <protection/>
    </xf>
    <xf numFmtId="3" fontId="5" fillId="0" borderId="54" xfId="64" applyNumberFormat="1" applyFont="1" applyBorder="1" applyAlignment="1">
      <alignment horizontal="right" vertical="center"/>
      <protection/>
    </xf>
    <xf numFmtId="3" fontId="5" fillId="0" borderId="72" xfId="64" applyNumberFormat="1" applyFont="1" applyBorder="1" applyAlignment="1">
      <alignment horizontal="right" vertical="center"/>
      <protection/>
    </xf>
    <xf numFmtId="3" fontId="5" fillId="0" borderId="71" xfId="64" applyNumberFormat="1" applyFont="1" applyBorder="1" applyAlignment="1">
      <alignment horizontal="right" vertical="center"/>
      <protection/>
    </xf>
    <xf numFmtId="3" fontId="5" fillId="0" borderId="46" xfId="64" applyNumberFormat="1" applyFont="1" applyBorder="1" applyAlignment="1">
      <alignment horizontal="right" vertical="center"/>
      <protection/>
    </xf>
    <xf numFmtId="0" fontId="13" fillId="0" borderId="0" xfId="64" applyNumberFormat="1" applyFont="1" applyFill="1" applyAlignment="1">
      <alignment horizontal="center" vertical="center"/>
      <protection/>
    </xf>
    <xf numFmtId="0" fontId="5" fillId="0" borderId="0" xfId="64" applyNumberFormat="1" applyFont="1" applyBorder="1" applyAlignment="1">
      <alignment horizontal="right"/>
      <protection/>
    </xf>
    <xf numFmtId="0" fontId="5" fillId="0" borderId="29" xfId="64" applyFont="1" applyBorder="1" applyAlignment="1">
      <alignment horizontal="center" vertical="center" shrinkToFit="1"/>
      <protection/>
    </xf>
    <xf numFmtId="0" fontId="5" fillId="0" borderId="29" xfId="64" applyFont="1" applyBorder="1" applyAlignment="1">
      <alignment horizontal="center" vertical="center"/>
      <protection/>
    </xf>
    <xf numFmtId="0" fontId="5" fillId="0" borderId="97" xfId="64" applyFont="1" applyBorder="1" applyAlignment="1">
      <alignment horizontal="center" vertical="center"/>
      <protection/>
    </xf>
    <xf numFmtId="0" fontId="5" fillId="0" borderId="37" xfId="64" applyFont="1" applyBorder="1" applyAlignment="1">
      <alignment horizontal="distributed" vertical="center"/>
      <protection/>
    </xf>
    <xf numFmtId="0" fontId="5" fillId="0" borderId="101" xfId="64" applyFont="1" applyBorder="1" applyAlignment="1">
      <alignment horizontal="distributed" vertical="center"/>
      <protection/>
    </xf>
    <xf numFmtId="0" fontId="5" fillId="0" borderId="102" xfId="64" applyFont="1" applyBorder="1" applyAlignment="1">
      <alignment horizontal="center" vertical="center"/>
      <protection/>
    </xf>
    <xf numFmtId="0" fontId="5" fillId="0" borderId="30" xfId="64" applyFont="1" applyBorder="1" applyAlignment="1">
      <alignment horizontal="center" vertical="center"/>
      <protection/>
    </xf>
    <xf numFmtId="0" fontId="5" fillId="0" borderId="10" xfId="64" applyFont="1" applyBorder="1" applyAlignment="1">
      <alignment horizontal="right" vertical="center"/>
      <protection/>
    </xf>
    <xf numFmtId="0" fontId="5" fillId="0" borderId="59" xfId="64" applyFont="1" applyBorder="1" applyAlignment="1">
      <alignment horizontal="right" vertical="center"/>
      <protection/>
    </xf>
    <xf numFmtId="0" fontId="5" fillId="0" borderId="32" xfId="64" applyFont="1" applyBorder="1" applyAlignment="1">
      <alignment horizontal="right" vertical="center"/>
      <protection/>
    </xf>
    <xf numFmtId="0" fontId="5" fillId="0" borderId="0" xfId="64" applyFont="1" applyBorder="1" applyAlignment="1">
      <alignment horizontal="right" vertical="center"/>
      <protection/>
    </xf>
    <xf numFmtId="0" fontId="5" fillId="0" borderId="103" xfId="64" applyFont="1" applyBorder="1" applyAlignment="1">
      <alignment horizontal="right" vertical="center"/>
      <protection/>
    </xf>
    <xf numFmtId="3" fontId="5" fillId="0" borderId="104" xfId="64" applyNumberFormat="1" applyFont="1" applyBorder="1" applyAlignment="1">
      <alignment horizontal="right" vertical="center"/>
      <protection/>
    </xf>
    <xf numFmtId="3" fontId="5" fillId="0" borderId="105" xfId="64" applyNumberFormat="1" applyFont="1" applyBorder="1" applyAlignment="1">
      <alignment horizontal="right" vertical="center"/>
      <protection/>
    </xf>
    <xf numFmtId="3" fontId="5" fillId="0" borderId="106" xfId="64" applyNumberFormat="1" applyFont="1" applyBorder="1" applyAlignment="1">
      <alignment horizontal="right" vertical="center"/>
      <protection/>
    </xf>
    <xf numFmtId="3" fontId="5" fillId="0" borderId="107" xfId="64" applyNumberFormat="1" applyFont="1" applyBorder="1" applyAlignment="1">
      <alignment horizontal="right" vertical="center"/>
      <protection/>
    </xf>
    <xf numFmtId="3" fontId="5" fillId="0" borderId="108" xfId="64" applyNumberFormat="1" applyFont="1" applyBorder="1" applyAlignment="1">
      <alignment horizontal="right" vertical="center"/>
      <protection/>
    </xf>
    <xf numFmtId="3" fontId="5" fillId="0" borderId="109" xfId="64" applyNumberFormat="1" applyFont="1" applyBorder="1" applyAlignment="1">
      <alignment horizontal="right" vertical="center"/>
      <protection/>
    </xf>
    <xf numFmtId="3" fontId="5" fillId="0" borderId="110" xfId="64" applyNumberFormat="1" applyFont="1" applyBorder="1" applyAlignment="1">
      <alignment horizontal="right" vertical="center"/>
      <protection/>
    </xf>
    <xf numFmtId="3" fontId="5" fillId="0" borderId="111" xfId="64" applyNumberFormat="1" applyFont="1" applyBorder="1" applyAlignment="1">
      <alignment horizontal="right" vertical="center"/>
      <protection/>
    </xf>
    <xf numFmtId="3" fontId="5" fillId="0" borderId="112" xfId="64" applyNumberFormat="1" applyFont="1" applyBorder="1" applyAlignment="1">
      <alignment horizontal="right" vertical="center"/>
      <protection/>
    </xf>
    <xf numFmtId="0" fontId="13" fillId="0" borderId="0" xfId="64" applyNumberFormat="1" applyFont="1" applyFill="1" applyAlignment="1">
      <alignment horizontal="left" vertical="center" indent="7"/>
      <protection/>
    </xf>
    <xf numFmtId="0" fontId="5" fillId="0" borderId="93" xfId="64" applyFont="1" applyBorder="1" applyAlignment="1">
      <alignment horizontal="center" vertical="center"/>
      <protection/>
    </xf>
    <xf numFmtId="0" fontId="5" fillId="0" borderId="94" xfId="64" applyFont="1" applyBorder="1" applyAlignment="1">
      <alignment horizontal="center" vertical="center"/>
      <protection/>
    </xf>
    <xf numFmtId="0" fontId="5" fillId="0" borderId="113" xfId="64" applyFont="1" applyBorder="1" applyAlignment="1">
      <alignment horizontal="center" vertical="center"/>
      <protection/>
    </xf>
    <xf numFmtId="0" fontId="5" fillId="0" borderId="114" xfId="64" applyFont="1" applyBorder="1" applyAlignment="1">
      <alignment horizontal="center" vertical="center"/>
      <protection/>
    </xf>
    <xf numFmtId="0" fontId="5" fillId="0" borderId="79" xfId="64" applyFont="1" applyBorder="1" applyAlignment="1">
      <alignment horizontal="center" vertical="center" wrapText="1"/>
      <protection/>
    </xf>
    <xf numFmtId="0" fontId="5" fillId="0" borderId="70" xfId="64" applyFont="1" applyBorder="1" applyAlignment="1">
      <alignment horizontal="center" vertical="center" wrapText="1"/>
      <protection/>
    </xf>
    <xf numFmtId="0" fontId="5" fillId="0" borderId="82" xfId="64" applyFont="1" applyBorder="1" applyAlignment="1">
      <alignment horizontal="center" vertical="center" wrapText="1"/>
      <protection/>
    </xf>
    <xf numFmtId="0" fontId="5" fillId="0" borderId="67" xfId="64" applyFont="1" applyBorder="1" applyAlignment="1">
      <alignment horizontal="center" vertical="center" wrapText="1"/>
      <protection/>
    </xf>
    <xf numFmtId="3" fontId="5" fillId="0" borderId="49" xfId="64" applyNumberFormat="1" applyFont="1" applyBorder="1" applyAlignment="1">
      <alignment vertical="center"/>
      <protection/>
    </xf>
    <xf numFmtId="3" fontId="5" fillId="0" borderId="115" xfId="64" applyNumberFormat="1" applyFont="1" applyBorder="1" applyAlignment="1">
      <alignment vertical="center"/>
      <protection/>
    </xf>
    <xf numFmtId="0" fontId="10" fillId="0" borderId="17" xfId="0" applyFont="1" applyFill="1" applyBorder="1" applyAlignment="1">
      <alignment horizontal="center" vertical="center"/>
    </xf>
    <xf numFmtId="0" fontId="10" fillId="0" borderId="0" xfId="0" applyFont="1" applyFill="1" applyAlignment="1">
      <alignment horizontal="center" vertical="center"/>
    </xf>
    <xf numFmtId="0" fontId="10" fillId="0" borderId="18" xfId="0" applyFont="1" applyFill="1" applyBorder="1" applyAlignment="1">
      <alignment horizontal="center" vertical="center"/>
    </xf>
    <xf numFmtId="178" fontId="2" fillId="0" borderId="14" xfId="0" applyNumberFormat="1" applyFont="1" applyFill="1" applyBorder="1" applyAlignment="1">
      <alignment vertical="center"/>
    </xf>
    <xf numFmtId="178" fontId="2" fillId="0" borderId="16" xfId="0" applyNumberFormat="1" applyFont="1" applyFill="1" applyBorder="1" applyAlignment="1">
      <alignment vertical="center"/>
    </xf>
    <xf numFmtId="178" fontId="2" fillId="0" borderId="17" xfId="0" applyNumberFormat="1" applyFont="1" applyFill="1" applyBorder="1" applyAlignment="1">
      <alignment vertical="center"/>
    </xf>
    <xf numFmtId="178" fontId="2" fillId="0" borderId="18" xfId="0" applyNumberFormat="1" applyFont="1" applyFill="1" applyBorder="1" applyAlignment="1">
      <alignment vertical="center"/>
    </xf>
    <xf numFmtId="178" fontId="2" fillId="0" borderId="19" xfId="0" applyNumberFormat="1" applyFont="1" applyFill="1" applyBorder="1" applyAlignment="1">
      <alignment vertical="center"/>
    </xf>
    <xf numFmtId="178" fontId="2" fillId="0" borderId="21" xfId="0" applyNumberFormat="1" applyFont="1" applyFill="1" applyBorder="1" applyAlignment="1">
      <alignment vertical="center"/>
    </xf>
    <xf numFmtId="0" fontId="2" fillId="0" borderId="14" xfId="0" applyFont="1" applyFill="1" applyBorder="1" applyAlignment="1">
      <alignment horizontal="lef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0" fillId="0" borderId="0" xfId="0" applyFont="1" applyFill="1" applyAlignment="1">
      <alignment horizontal="left" vertical="center"/>
    </xf>
    <xf numFmtId="0" fontId="0" fillId="0" borderId="18" xfId="0" applyFont="1" applyFill="1" applyBorder="1" applyAlignment="1">
      <alignment horizontal="left" vertical="center"/>
    </xf>
    <xf numFmtId="178" fontId="0" fillId="0" borderId="16"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21" xfId="0" applyNumberFormat="1" applyFont="1" applyFill="1" applyBorder="1" applyAlignment="1">
      <alignment vertical="center"/>
    </xf>
    <xf numFmtId="180" fontId="2" fillId="0" borderId="14" xfId="0" applyNumberFormat="1" applyFont="1" applyFill="1" applyBorder="1" applyAlignment="1">
      <alignment vertical="center"/>
    </xf>
    <xf numFmtId="180" fontId="0" fillId="0" borderId="16" xfId="0" applyNumberFormat="1" applyFont="1" applyFill="1" applyBorder="1" applyAlignment="1">
      <alignment vertical="center"/>
    </xf>
    <xf numFmtId="180" fontId="0" fillId="0" borderId="17" xfId="0" applyNumberFormat="1" applyFont="1" applyFill="1" applyBorder="1" applyAlignment="1">
      <alignment vertical="center"/>
    </xf>
    <xf numFmtId="180" fontId="0" fillId="0" borderId="18" xfId="0" applyNumberFormat="1" applyFont="1" applyFill="1" applyBorder="1" applyAlignment="1">
      <alignment vertical="center"/>
    </xf>
    <xf numFmtId="180" fontId="0" fillId="0" borderId="19" xfId="0" applyNumberFormat="1" applyFont="1" applyFill="1" applyBorder="1" applyAlignment="1">
      <alignment vertical="center"/>
    </xf>
    <xf numFmtId="180" fontId="0" fillId="0" borderId="21" xfId="0" applyNumberFormat="1" applyFont="1" applyFill="1" applyBorder="1" applyAlignment="1">
      <alignment vertical="center"/>
    </xf>
    <xf numFmtId="181" fontId="2" fillId="0" borderId="14" xfId="0" applyNumberFormat="1" applyFont="1" applyFill="1" applyBorder="1" applyAlignment="1">
      <alignment vertical="center"/>
    </xf>
    <xf numFmtId="181" fontId="0" fillId="0" borderId="16"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18" xfId="0" applyNumberFormat="1" applyFont="1" applyFill="1" applyBorder="1" applyAlignment="1">
      <alignment vertical="center"/>
    </xf>
    <xf numFmtId="181" fontId="0" fillId="0" borderId="19" xfId="0" applyNumberFormat="1" applyFont="1" applyFill="1" applyBorder="1" applyAlignment="1">
      <alignment vertical="center"/>
    </xf>
    <xf numFmtId="181" fontId="0" fillId="0" borderId="21" xfId="0" applyNumberFormat="1" applyFont="1" applyFill="1" applyBorder="1" applyAlignment="1">
      <alignment vertical="center"/>
    </xf>
    <xf numFmtId="0" fontId="2"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178" fontId="0" fillId="0" borderId="15"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20" xfId="0" applyNumberFormat="1" applyFont="1" applyFill="1" applyBorder="1" applyAlignment="1">
      <alignment vertical="center"/>
    </xf>
    <xf numFmtId="0" fontId="2" fillId="0" borderId="14"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21" xfId="0" applyFont="1" applyFill="1" applyBorder="1" applyAlignment="1">
      <alignment horizontal="distributed" vertical="center"/>
    </xf>
    <xf numFmtId="181" fontId="2" fillId="0" borderId="14" xfId="0" applyNumberFormat="1" applyFont="1" applyFill="1" applyBorder="1" applyAlignment="1">
      <alignment horizontal="right" vertical="center"/>
    </xf>
    <xf numFmtId="181" fontId="0" fillId="0" borderId="16" xfId="0" applyNumberFormat="1" applyFont="1" applyFill="1" applyBorder="1" applyAlignment="1">
      <alignment horizontal="right" vertical="center"/>
    </xf>
    <xf numFmtId="181" fontId="0" fillId="0" borderId="17" xfId="0" applyNumberFormat="1" applyFont="1" applyFill="1" applyBorder="1" applyAlignment="1">
      <alignment horizontal="right" vertical="center"/>
    </xf>
    <xf numFmtId="181" fontId="0" fillId="0" borderId="18" xfId="0" applyNumberFormat="1" applyFont="1" applyFill="1" applyBorder="1" applyAlignment="1">
      <alignment horizontal="right" vertical="center"/>
    </xf>
    <xf numFmtId="181" fontId="0" fillId="0" borderId="19"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0" fontId="2" fillId="0" borderId="2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1" fillId="0" borderId="14" xfId="0" applyFont="1" applyFill="1" applyBorder="1" applyAlignment="1">
      <alignment horizontal="distributed"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8" xfId="0" applyFont="1" applyFill="1" applyBorder="1" applyAlignment="1">
      <alignment vertical="center"/>
    </xf>
    <xf numFmtId="181" fontId="2" fillId="0" borderId="17" xfId="0" applyNumberFormat="1" applyFont="1" applyFill="1" applyBorder="1" applyAlignment="1">
      <alignment vertical="center"/>
    </xf>
    <xf numFmtId="181" fontId="2" fillId="0" borderId="18" xfId="0" applyNumberFormat="1" applyFont="1" applyFill="1" applyBorder="1" applyAlignment="1">
      <alignment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0" xfId="0" applyFont="1" applyFill="1" applyAlignment="1">
      <alignment horizontal="center" vertical="center"/>
    </xf>
    <xf numFmtId="0" fontId="10" fillId="0" borderId="0" xfId="0" applyFont="1" applyFill="1" applyAlignment="1">
      <alignment horizontal="right" vertical="center"/>
    </xf>
    <xf numFmtId="0" fontId="10" fillId="0" borderId="0" xfId="0" applyFont="1" applyFill="1" applyAlignment="1">
      <alignment horizontal="left" vertical="center"/>
    </xf>
    <xf numFmtId="0" fontId="2" fillId="0" borderId="20" xfId="0" applyFont="1" applyFill="1" applyBorder="1" applyAlignment="1">
      <alignment horizontal="center"/>
    </xf>
    <xf numFmtId="0" fontId="71" fillId="33" borderId="14" xfId="0" applyFont="1" applyFill="1" applyBorder="1" applyAlignment="1">
      <alignment horizontal="distributed" vertical="center"/>
    </xf>
    <xf numFmtId="0" fontId="71" fillId="33" borderId="15" xfId="0" applyFont="1" applyFill="1" applyBorder="1" applyAlignment="1">
      <alignment horizontal="distributed" vertical="center"/>
    </xf>
    <xf numFmtId="0" fontId="71" fillId="33" borderId="16" xfId="0" applyFont="1" applyFill="1" applyBorder="1" applyAlignment="1">
      <alignment horizontal="distributed" vertical="center"/>
    </xf>
    <xf numFmtId="0" fontId="79" fillId="33" borderId="19" xfId="0" applyFont="1" applyFill="1" applyBorder="1" applyAlignment="1">
      <alignment horizontal="distributed" vertical="center"/>
    </xf>
    <xf numFmtId="0" fontId="79" fillId="33" borderId="20" xfId="0" applyFont="1" applyFill="1" applyBorder="1" applyAlignment="1">
      <alignment horizontal="distributed" vertical="center"/>
    </xf>
    <xf numFmtId="0" fontId="79" fillId="33" borderId="21" xfId="0" applyFont="1" applyFill="1" applyBorder="1" applyAlignment="1">
      <alignment horizontal="distributed" vertical="center"/>
    </xf>
    <xf numFmtId="0" fontId="82" fillId="33" borderId="14" xfId="0" applyFont="1" applyFill="1" applyBorder="1" applyAlignment="1">
      <alignment horizontal="distributed" vertical="center"/>
    </xf>
    <xf numFmtId="0" fontId="82" fillId="33" borderId="15" xfId="0" applyFont="1" applyFill="1" applyBorder="1" applyAlignment="1">
      <alignment horizontal="distributed" vertical="center"/>
    </xf>
    <xf numFmtId="0" fontId="82" fillId="33" borderId="16" xfId="0" applyFont="1" applyFill="1" applyBorder="1" applyAlignment="1">
      <alignment horizontal="distributed" vertical="center"/>
    </xf>
    <xf numFmtId="0" fontId="82" fillId="33" borderId="19" xfId="0" applyFont="1" applyFill="1" applyBorder="1" applyAlignment="1">
      <alignment horizontal="distributed" vertical="center"/>
    </xf>
    <xf numFmtId="0" fontId="82" fillId="33" borderId="20" xfId="0" applyFont="1" applyFill="1" applyBorder="1" applyAlignment="1">
      <alignment horizontal="distributed" vertical="center"/>
    </xf>
    <xf numFmtId="0" fontId="82" fillId="33" borderId="21" xfId="0" applyFont="1" applyFill="1" applyBorder="1" applyAlignment="1">
      <alignment horizontal="distributed" vertical="center"/>
    </xf>
    <xf numFmtId="0" fontId="73" fillId="33" borderId="15" xfId="0" applyFont="1" applyFill="1" applyBorder="1" applyAlignment="1">
      <alignment horizontal="left" vertical="center"/>
    </xf>
    <xf numFmtId="0" fontId="79" fillId="33" borderId="15" xfId="0" applyFont="1" applyFill="1" applyBorder="1" applyAlignment="1">
      <alignment horizontal="left" vertical="center"/>
    </xf>
    <xf numFmtId="0" fontId="79" fillId="33" borderId="15" xfId="0" applyFont="1" applyFill="1" applyBorder="1" applyAlignment="1">
      <alignment/>
    </xf>
    <xf numFmtId="0" fontId="71" fillId="33" borderId="22" xfId="0" applyFont="1" applyFill="1" applyBorder="1" applyAlignment="1">
      <alignment vertical="center" textRotation="255"/>
    </xf>
    <xf numFmtId="0" fontId="71" fillId="33" borderId="25" xfId="0" applyFont="1" applyFill="1" applyBorder="1" applyAlignment="1">
      <alignment vertical="center"/>
    </xf>
    <xf numFmtId="0" fontId="71" fillId="33" borderId="24" xfId="0" applyFont="1" applyFill="1" applyBorder="1" applyAlignment="1">
      <alignment vertical="center"/>
    </xf>
    <xf numFmtId="0" fontId="71" fillId="33" borderId="14" xfId="0" applyFont="1" applyFill="1" applyBorder="1" applyAlignment="1">
      <alignment horizontal="distributed" vertical="distributed"/>
    </xf>
    <xf numFmtId="0" fontId="71" fillId="33" borderId="16" xfId="0" applyFont="1" applyFill="1" applyBorder="1" applyAlignment="1">
      <alignment/>
    </xf>
    <xf numFmtId="0" fontId="71" fillId="33" borderId="19" xfId="0" applyFont="1" applyFill="1" applyBorder="1" applyAlignment="1">
      <alignment/>
    </xf>
    <xf numFmtId="0" fontId="71" fillId="33" borderId="21" xfId="0" applyFont="1" applyFill="1" applyBorder="1" applyAlignment="1">
      <alignment/>
    </xf>
    <xf numFmtId="0" fontId="71" fillId="33" borderId="25" xfId="0" applyFont="1" applyFill="1" applyBorder="1" applyAlignment="1">
      <alignment/>
    </xf>
    <xf numFmtId="0" fontId="71" fillId="33" borderId="24" xfId="0" applyFont="1" applyFill="1" applyBorder="1" applyAlignment="1">
      <alignment/>
    </xf>
    <xf numFmtId="0" fontId="71" fillId="33" borderId="22" xfId="0" applyFont="1" applyFill="1" applyBorder="1" applyAlignment="1">
      <alignment horizontal="distributed" vertical="distributed"/>
    </xf>
    <xf numFmtId="0" fontId="71" fillId="33" borderId="24" xfId="0" applyFont="1" applyFill="1" applyBorder="1" applyAlignment="1">
      <alignment horizontal="distributed" vertical="distributed"/>
    </xf>
    <xf numFmtId="0" fontId="71" fillId="33" borderId="22" xfId="0" applyFont="1" applyFill="1" applyBorder="1" applyAlignment="1">
      <alignment vertical="center" shrinkToFit="1"/>
    </xf>
    <xf numFmtId="0" fontId="71" fillId="33" borderId="24" xfId="0" applyFont="1" applyFill="1" applyBorder="1" applyAlignment="1">
      <alignment vertical="center" shrinkToFit="1"/>
    </xf>
    <xf numFmtId="0" fontId="71" fillId="33" borderId="15" xfId="0" applyFont="1" applyFill="1" applyBorder="1" applyAlignment="1">
      <alignment/>
    </xf>
    <xf numFmtId="0" fontId="71" fillId="33" borderId="20" xfId="0" applyFont="1" applyFill="1" applyBorder="1" applyAlignment="1">
      <alignment/>
    </xf>
    <xf numFmtId="0" fontId="72" fillId="33" borderId="54" xfId="0" applyFont="1" applyFill="1" applyBorder="1" applyAlignment="1">
      <alignment horizontal="center" vertical="center"/>
    </xf>
    <xf numFmtId="0" fontId="72" fillId="33" borderId="34" xfId="0" applyFont="1" applyFill="1" applyBorder="1" applyAlignment="1">
      <alignment horizontal="center" vertical="center"/>
    </xf>
    <xf numFmtId="0" fontId="82" fillId="33" borderId="23" xfId="0" applyFont="1" applyFill="1" applyBorder="1" applyAlignment="1">
      <alignment horizontal="center" vertical="center" wrapText="1"/>
    </xf>
    <xf numFmtId="0" fontId="82" fillId="33" borderId="23" xfId="0" applyFont="1" applyFill="1" applyBorder="1" applyAlignment="1">
      <alignment horizontal="center" vertical="center"/>
    </xf>
    <xf numFmtId="0" fontId="82" fillId="33" borderId="22" xfId="0" applyFont="1" applyFill="1" applyBorder="1" applyAlignment="1">
      <alignment horizontal="center" vertical="center" wrapText="1"/>
    </xf>
    <xf numFmtId="0" fontId="82" fillId="33" borderId="25" xfId="0" applyFont="1" applyFill="1" applyBorder="1" applyAlignment="1">
      <alignment horizontal="center" vertical="center"/>
    </xf>
    <xf numFmtId="0" fontId="82" fillId="33" borderId="24" xfId="0" applyFont="1" applyFill="1" applyBorder="1" applyAlignment="1">
      <alignment horizontal="center" vertical="center"/>
    </xf>
    <xf numFmtId="0" fontId="71" fillId="33" borderId="23" xfId="0" applyFont="1" applyFill="1" applyBorder="1" applyAlignment="1">
      <alignment horizontal="center" vertical="center"/>
    </xf>
    <xf numFmtId="0" fontId="71" fillId="33" borderId="54" xfId="0" applyFont="1" applyFill="1" applyBorder="1" applyAlignment="1">
      <alignment horizontal="center" vertical="center"/>
    </xf>
    <xf numFmtId="0" fontId="71" fillId="33" borderId="34" xfId="0" applyFont="1" applyFill="1" applyBorder="1" applyAlignment="1">
      <alignment horizontal="center" vertical="center"/>
    </xf>
    <xf numFmtId="0" fontId="79" fillId="33" borderId="16" xfId="0" applyFont="1" applyFill="1" applyBorder="1" applyAlignment="1">
      <alignment/>
    </xf>
    <xf numFmtId="0" fontId="79" fillId="33" borderId="19" xfId="0" applyFont="1" applyFill="1" applyBorder="1" applyAlignment="1">
      <alignment/>
    </xf>
    <xf numFmtId="0" fontId="79" fillId="33" borderId="20" xfId="0" applyFont="1" applyFill="1" applyBorder="1" applyAlignment="1">
      <alignment/>
    </xf>
    <xf numFmtId="0" fontId="79" fillId="33" borderId="21" xfId="0" applyFont="1" applyFill="1" applyBorder="1" applyAlignment="1">
      <alignment/>
    </xf>
    <xf numFmtId="0" fontId="73" fillId="33" borderId="15" xfId="0" applyFont="1" applyFill="1" applyBorder="1" applyAlignment="1">
      <alignment vertical="center"/>
    </xf>
    <xf numFmtId="0" fontId="74" fillId="33" borderId="0" xfId="0" applyFont="1" applyFill="1" applyBorder="1" applyAlignment="1">
      <alignment horizontal="right" indent="3"/>
    </xf>
    <xf numFmtId="0" fontId="7" fillId="33" borderId="0" xfId="0" applyFont="1" applyFill="1" applyBorder="1" applyAlignment="1">
      <alignment horizontal="right" indent="3"/>
    </xf>
    <xf numFmtId="0" fontId="71" fillId="33" borderId="14" xfId="0" applyFont="1" applyFill="1" applyBorder="1" applyAlignment="1">
      <alignment horizontal="center" vertical="center"/>
    </xf>
    <xf numFmtId="0" fontId="71" fillId="33" borderId="15" xfId="0" applyFont="1" applyFill="1" applyBorder="1" applyAlignment="1">
      <alignment horizontal="center" vertical="center"/>
    </xf>
    <xf numFmtId="0" fontId="71" fillId="33" borderId="16" xfId="0" applyFont="1" applyFill="1" applyBorder="1" applyAlignment="1">
      <alignment horizontal="center" vertical="center"/>
    </xf>
    <xf numFmtId="0" fontId="71" fillId="33" borderId="17" xfId="0" applyFont="1" applyFill="1" applyBorder="1" applyAlignment="1">
      <alignment horizontal="center" vertical="center"/>
    </xf>
    <xf numFmtId="0" fontId="71" fillId="33" borderId="0" xfId="0" applyFont="1" applyFill="1" applyBorder="1" applyAlignment="1">
      <alignment horizontal="center" vertical="center"/>
    </xf>
    <xf numFmtId="0" fontId="71" fillId="33" borderId="18" xfId="0" applyFont="1" applyFill="1" applyBorder="1" applyAlignment="1">
      <alignment horizontal="center" vertical="center"/>
    </xf>
    <xf numFmtId="0" fontId="71" fillId="33" borderId="19" xfId="0" applyFont="1" applyFill="1" applyBorder="1" applyAlignment="1">
      <alignment horizontal="center" vertical="center"/>
    </xf>
    <xf numFmtId="0" fontId="71" fillId="33" borderId="20" xfId="0" applyFont="1" applyFill="1" applyBorder="1" applyAlignment="1">
      <alignment horizontal="center" vertical="center"/>
    </xf>
    <xf numFmtId="0" fontId="71" fillId="33" borderId="21" xfId="0" applyFont="1" applyFill="1" applyBorder="1" applyAlignment="1">
      <alignment horizontal="center" vertical="center"/>
    </xf>
    <xf numFmtId="0" fontId="71" fillId="33" borderId="23" xfId="0" applyFont="1" applyFill="1" applyBorder="1" applyAlignment="1">
      <alignment vertical="center" shrinkToFit="1"/>
    </xf>
    <xf numFmtId="178" fontId="71" fillId="33" borderId="54" xfId="0" applyNumberFormat="1" applyFont="1" applyFill="1" applyBorder="1" applyAlignment="1">
      <alignment horizontal="center" vertical="center"/>
    </xf>
    <xf numFmtId="178" fontId="71" fillId="33" borderId="34" xfId="0" applyNumberFormat="1" applyFont="1" applyFill="1" applyBorder="1" applyAlignment="1">
      <alignment horizontal="center" vertical="center"/>
    </xf>
    <xf numFmtId="178" fontId="71" fillId="33" borderId="23" xfId="0" applyNumberFormat="1" applyFont="1" applyFill="1" applyBorder="1" applyAlignment="1">
      <alignment horizontal="center" vertical="center"/>
    </xf>
    <xf numFmtId="0" fontId="79" fillId="33" borderId="0" xfId="0" applyFont="1" applyFill="1" applyBorder="1" applyAlignment="1">
      <alignment horizontal="left" vertical="center"/>
    </xf>
    <xf numFmtId="0" fontId="73" fillId="33" borderId="23" xfId="0" applyFont="1" applyFill="1" applyBorder="1" applyAlignment="1">
      <alignment vertical="center" shrinkToFit="1"/>
    </xf>
    <xf numFmtId="0" fontId="82" fillId="33" borderId="54" xfId="0" applyFont="1" applyFill="1" applyBorder="1" applyAlignment="1">
      <alignment horizontal="center" vertical="center"/>
    </xf>
    <xf numFmtId="0" fontId="82" fillId="33" borderId="42" xfId="0" applyFont="1" applyFill="1" applyBorder="1" applyAlignment="1">
      <alignment horizontal="center" vertical="center"/>
    </xf>
    <xf numFmtId="0" fontId="82" fillId="33" borderId="34" xfId="0" applyFont="1" applyFill="1" applyBorder="1" applyAlignment="1">
      <alignment horizontal="center" vertical="center"/>
    </xf>
    <xf numFmtId="0" fontId="71" fillId="33" borderId="22" xfId="0" applyFont="1" applyFill="1" applyBorder="1" applyAlignment="1">
      <alignment horizontal="center" vertical="center" textRotation="255"/>
    </xf>
    <xf numFmtId="0" fontId="71" fillId="33" borderId="25" xfId="0" applyFont="1" applyFill="1" applyBorder="1" applyAlignment="1">
      <alignment horizontal="center" vertical="center" textRotation="255"/>
    </xf>
    <xf numFmtId="0" fontId="71" fillId="33" borderId="24" xfId="0" applyFont="1" applyFill="1" applyBorder="1" applyAlignment="1">
      <alignment horizontal="center" vertical="center" textRotation="255"/>
    </xf>
    <xf numFmtId="0" fontId="71" fillId="33" borderId="23" xfId="0" applyFont="1" applyFill="1" applyBorder="1" applyAlignment="1">
      <alignment horizontal="center" vertical="center" shrinkToFit="1"/>
    </xf>
    <xf numFmtId="0" fontId="71" fillId="33" borderId="19" xfId="0" applyFont="1" applyFill="1" applyBorder="1" applyAlignment="1">
      <alignment horizontal="distributed" vertical="center"/>
    </xf>
    <xf numFmtId="0" fontId="71" fillId="33" borderId="21" xfId="0" applyFont="1" applyFill="1" applyBorder="1" applyAlignment="1">
      <alignment horizontal="distributed" vertical="center"/>
    </xf>
    <xf numFmtId="178" fontId="71" fillId="33" borderId="22" xfId="0" applyNumberFormat="1" applyFont="1" applyFill="1" applyBorder="1" applyAlignment="1">
      <alignment horizontal="center" vertical="center"/>
    </xf>
    <xf numFmtId="178" fontId="71" fillId="33" borderId="24" xfId="0" applyNumberFormat="1" applyFont="1" applyFill="1" applyBorder="1" applyAlignment="1">
      <alignment horizontal="center" vertical="center"/>
    </xf>
    <xf numFmtId="0" fontId="79" fillId="33" borderId="19" xfId="0" applyFont="1" applyFill="1" applyBorder="1" applyAlignment="1">
      <alignment horizontal="center" vertical="center"/>
    </xf>
    <xf numFmtId="0" fontId="79" fillId="33" borderId="20" xfId="0" applyFont="1" applyFill="1" applyBorder="1" applyAlignment="1">
      <alignment horizontal="center" vertical="center"/>
    </xf>
    <xf numFmtId="0" fontId="79" fillId="33" borderId="21" xfId="0" applyFont="1" applyFill="1" applyBorder="1" applyAlignment="1">
      <alignment horizontal="center" vertical="center"/>
    </xf>
    <xf numFmtId="0" fontId="74" fillId="33" borderId="0" xfId="0" applyFont="1" applyFill="1" applyAlignment="1">
      <alignment horizontal="center"/>
    </xf>
    <xf numFmtId="0" fontId="71" fillId="33" borderId="0" xfId="0" applyFont="1" applyFill="1" applyAlignment="1">
      <alignment/>
    </xf>
    <xf numFmtId="0" fontId="71" fillId="33" borderId="23" xfId="0" applyFont="1" applyFill="1" applyBorder="1" applyAlignment="1">
      <alignment horizontal="center"/>
    </xf>
    <xf numFmtId="0" fontId="5" fillId="33" borderId="22" xfId="0" applyFont="1" applyFill="1" applyBorder="1" applyAlignment="1">
      <alignment vertical="center" shrinkToFit="1"/>
    </xf>
    <xf numFmtId="0" fontId="0" fillId="33" borderId="24" xfId="0" applyFont="1" applyFill="1" applyBorder="1" applyAlignment="1">
      <alignment vertical="center"/>
    </xf>
    <xf numFmtId="0" fontId="5" fillId="33" borderId="0" xfId="0" applyFont="1" applyFill="1" applyAlignment="1">
      <alignment/>
    </xf>
    <xf numFmtId="0" fontId="5" fillId="33" borderId="23" xfId="0" applyFont="1" applyFill="1" applyBorder="1" applyAlignment="1">
      <alignment horizontal="center" vertical="center"/>
    </xf>
    <xf numFmtId="0" fontId="5" fillId="33" borderId="23" xfId="0" applyFont="1" applyFill="1" applyBorder="1" applyAlignment="1">
      <alignment vertical="center"/>
    </xf>
    <xf numFmtId="0" fontId="5" fillId="33" borderId="54"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23" xfId="0" applyFont="1" applyFill="1" applyBorder="1" applyAlignment="1">
      <alignment horizontal="distributed" vertical="center"/>
    </xf>
    <xf numFmtId="0" fontId="5" fillId="33" borderId="25" xfId="0" applyFont="1" applyFill="1" applyBorder="1" applyAlignment="1">
      <alignment horizontal="distributed" vertical="center"/>
    </xf>
    <xf numFmtId="182" fontId="5" fillId="0" borderId="54" xfId="0" applyNumberFormat="1" applyFont="1" applyFill="1" applyBorder="1" applyAlignment="1">
      <alignment horizontal="center" vertical="center"/>
    </xf>
    <xf numFmtId="182" fontId="5" fillId="0" borderId="34" xfId="0" applyNumberFormat="1" applyFont="1" applyFill="1" applyBorder="1" applyAlignment="1">
      <alignment horizontal="center" vertical="center"/>
    </xf>
    <xf numFmtId="182" fontId="0" fillId="0" borderId="0" xfId="0" applyNumberFormat="1" applyFont="1" applyAlignment="1">
      <alignment horizontal="center" wrapText="1"/>
    </xf>
    <xf numFmtId="182" fontId="0" fillId="0" borderId="0" xfId="0" applyNumberFormat="1" applyFont="1" applyAlignment="1">
      <alignment horizontal="center"/>
    </xf>
    <xf numFmtId="182" fontId="20" fillId="0" borderId="0" xfId="0" applyNumberFormat="1" applyFont="1" applyFill="1" applyAlignment="1">
      <alignment/>
    </xf>
    <xf numFmtId="182" fontId="20" fillId="0" borderId="0" xfId="0" applyNumberFormat="1" applyFont="1" applyAlignment="1">
      <alignment/>
    </xf>
    <xf numFmtId="182" fontId="5" fillId="0" borderId="14" xfId="0" applyNumberFormat="1" applyFont="1" applyBorder="1" applyAlignment="1">
      <alignment horizontal="center" vertical="center"/>
    </xf>
    <xf numFmtId="182" fontId="5" fillId="0" borderId="16" xfId="0" applyNumberFormat="1" applyFont="1" applyBorder="1" applyAlignment="1">
      <alignment horizontal="center" vertical="center"/>
    </xf>
    <xf numFmtId="182" fontId="5" fillId="0" borderId="19" xfId="0" applyNumberFormat="1" applyFont="1" applyBorder="1" applyAlignment="1">
      <alignment horizontal="center" vertical="center"/>
    </xf>
    <xf numFmtId="182" fontId="5" fillId="0" borderId="21" xfId="0" applyNumberFormat="1" applyFont="1" applyBorder="1" applyAlignment="1">
      <alignment horizontal="center" vertical="center"/>
    </xf>
    <xf numFmtId="182" fontId="5" fillId="0" borderId="23" xfId="0" applyNumberFormat="1" applyFont="1" applyBorder="1" applyAlignment="1">
      <alignment horizontal="center" vertical="center"/>
    </xf>
    <xf numFmtId="182" fontId="5" fillId="0" borderId="54" xfId="0" applyNumberFormat="1" applyFont="1" applyBorder="1" applyAlignment="1">
      <alignment horizontal="center" vertical="center"/>
    </xf>
    <xf numFmtId="182" fontId="5" fillId="0" borderId="55" xfId="0" applyNumberFormat="1" applyFont="1" applyBorder="1" applyAlignment="1">
      <alignment horizontal="center" vertical="center"/>
    </xf>
    <xf numFmtId="0" fontId="76" fillId="0" borderId="52" xfId="63" applyFont="1" applyBorder="1" applyAlignment="1">
      <alignment horizontal="center" vertical="center"/>
      <protection/>
    </xf>
    <xf numFmtId="0" fontId="76" fillId="0" borderId="10" xfId="63" applyFont="1" applyBorder="1" applyAlignment="1">
      <alignment horizontal="center" vertical="center" wrapText="1"/>
      <protection/>
    </xf>
    <xf numFmtId="0" fontId="76" fillId="0" borderId="59" xfId="63" applyFont="1" applyBorder="1" applyAlignment="1">
      <alignment horizontal="center" vertical="center" wrapText="1"/>
      <protection/>
    </xf>
    <xf numFmtId="0" fontId="76" fillId="0" borderId="51" xfId="63" applyFont="1" applyBorder="1" applyAlignment="1">
      <alignment horizontal="center" vertical="center" wrapText="1"/>
      <protection/>
    </xf>
    <xf numFmtId="0" fontId="76" fillId="0" borderId="57" xfId="63" applyFont="1" applyBorder="1" applyAlignment="1">
      <alignment horizontal="center" vertical="center" wrapText="1"/>
      <protection/>
    </xf>
    <xf numFmtId="0" fontId="76" fillId="0" borderId="116" xfId="63" applyFont="1" applyBorder="1" applyAlignment="1">
      <alignment horizontal="center" vertical="center" wrapText="1"/>
      <protection/>
    </xf>
    <xf numFmtId="0" fontId="76" fillId="0" borderId="117" xfId="63" applyFont="1" applyBorder="1" applyAlignment="1">
      <alignment horizontal="center" vertical="center" wrapText="1"/>
      <protection/>
    </xf>
    <xf numFmtId="0" fontId="76" fillId="0" borderId="118" xfId="63" applyFont="1" applyBorder="1" applyAlignment="1">
      <alignment horizontal="center" vertical="center" wrapText="1"/>
      <protection/>
    </xf>
    <xf numFmtId="0" fontId="76" fillId="0" borderId="24" xfId="63" applyFont="1" applyBorder="1" applyAlignment="1">
      <alignment horizontal="center" vertical="center" wrapText="1"/>
      <protection/>
    </xf>
    <xf numFmtId="0" fontId="76" fillId="0" borderId="22" xfId="63" applyFont="1" applyBorder="1" applyAlignment="1">
      <alignment horizontal="center" vertical="center" wrapText="1"/>
      <protection/>
    </xf>
    <xf numFmtId="0" fontId="76" fillId="0" borderId="25" xfId="63" applyFont="1" applyBorder="1" applyAlignment="1">
      <alignment horizontal="center" vertical="center" wrapText="1"/>
      <protection/>
    </xf>
    <xf numFmtId="0" fontId="76" fillId="0" borderId="119" xfId="0" applyFont="1" applyFill="1" applyBorder="1" applyAlignment="1">
      <alignment horizontal="center" vertical="center" textRotation="255"/>
    </xf>
    <xf numFmtId="0" fontId="76" fillId="0" borderId="120" xfId="0" applyFont="1" applyFill="1" applyBorder="1" applyAlignment="1">
      <alignment horizontal="center" vertical="center" textRotation="255"/>
    </xf>
    <xf numFmtId="0" fontId="76" fillId="0" borderId="120" xfId="0" applyFont="1" applyFill="1" applyBorder="1" applyAlignment="1">
      <alignment horizontal="distributed" vertical="center"/>
    </xf>
    <xf numFmtId="0" fontId="76" fillId="0" borderId="23" xfId="0" applyFont="1" applyFill="1" applyBorder="1" applyAlignment="1">
      <alignment horizontal="distributed" vertical="center"/>
    </xf>
    <xf numFmtId="0" fontId="83" fillId="0" borderId="121" xfId="0" applyFont="1" applyFill="1" applyBorder="1" applyAlignment="1">
      <alignment horizontal="distributed" vertical="center"/>
    </xf>
    <xf numFmtId="0" fontId="79" fillId="0" borderId="47" xfId="0" applyFont="1" applyFill="1" applyBorder="1" applyAlignment="1">
      <alignment horizontal="distributed" vertical="center"/>
    </xf>
    <xf numFmtId="38" fontId="82" fillId="0" borderId="0" xfId="49" applyFont="1" applyFill="1" applyAlignment="1">
      <alignment horizontal="center" vertical="center"/>
    </xf>
    <xf numFmtId="0" fontId="76" fillId="0" borderId="122" xfId="0" applyFont="1" applyFill="1" applyBorder="1" applyAlignment="1">
      <alignment horizontal="center" vertical="center"/>
    </xf>
    <xf numFmtId="0" fontId="79" fillId="0" borderId="116" xfId="0" applyFont="1" applyFill="1" applyBorder="1" applyAlignment="1">
      <alignment horizontal="center" vertical="center"/>
    </xf>
    <xf numFmtId="0" fontId="79" fillId="0" borderId="121" xfId="0" applyFont="1" applyFill="1" applyBorder="1" applyAlignment="1">
      <alignment horizontal="center" vertical="center"/>
    </xf>
    <xf numFmtId="0" fontId="79" fillId="0" borderId="47" xfId="0" applyFont="1" applyFill="1" applyBorder="1" applyAlignment="1">
      <alignment horizontal="center" vertical="center"/>
    </xf>
    <xf numFmtId="0" fontId="76" fillId="0" borderId="116" xfId="0" applyFont="1" applyFill="1" applyBorder="1" applyAlignment="1">
      <alignment horizontal="center" vertical="center"/>
    </xf>
    <xf numFmtId="0" fontId="76" fillId="0" borderId="47" xfId="0" applyFont="1" applyFill="1" applyBorder="1" applyAlignment="1">
      <alignment horizontal="center" vertical="center"/>
    </xf>
    <xf numFmtId="0" fontId="79" fillId="0" borderId="117" xfId="0" applyFont="1" applyFill="1" applyBorder="1" applyAlignment="1">
      <alignment horizontal="center" vertical="center"/>
    </xf>
    <xf numFmtId="0" fontId="79" fillId="0" borderId="86" xfId="0" applyFont="1" applyFill="1" applyBorder="1" applyAlignment="1">
      <alignment horizontal="center" vertical="center"/>
    </xf>
    <xf numFmtId="0" fontId="76" fillId="0" borderId="80" xfId="0" applyFont="1" applyFill="1" applyBorder="1" applyAlignment="1">
      <alignment horizontal="center" vertical="center"/>
    </xf>
    <xf numFmtId="0" fontId="79" fillId="0" borderId="123" xfId="0" applyFont="1" applyFill="1" applyBorder="1" applyAlignment="1">
      <alignment horizontal="center" vertical="center"/>
    </xf>
    <xf numFmtId="0" fontId="79" fillId="0" borderId="16" xfId="0" applyFont="1" applyFill="1" applyBorder="1" applyAlignment="1">
      <alignment horizontal="center" vertical="center"/>
    </xf>
    <xf numFmtId="0" fontId="79" fillId="0" borderId="22" xfId="0" applyFont="1" applyFill="1" applyBorder="1" applyAlignment="1">
      <alignment horizontal="center" vertical="center"/>
    </xf>
    <xf numFmtId="0" fontId="76" fillId="0" borderId="59" xfId="0" applyFont="1" applyFill="1" applyBorder="1" applyAlignment="1">
      <alignment horizontal="center" vertical="center" textRotation="255"/>
    </xf>
    <xf numFmtId="0" fontId="79" fillId="0" borderId="25" xfId="0" applyFont="1" applyFill="1" applyBorder="1" applyAlignment="1">
      <alignment horizontal="center" vertical="center" textRotation="255"/>
    </xf>
    <xf numFmtId="0" fontId="79" fillId="0" borderId="24" xfId="0" applyFont="1" applyFill="1" applyBorder="1" applyAlignment="1">
      <alignment horizontal="center" vertical="center" textRotation="255"/>
    </xf>
    <xf numFmtId="0" fontId="76" fillId="0" borderId="23" xfId="0" applyFont="1" applyFill="1" applyBorder="1" applyAlignment="1">
      <alignment horizontal="center" vertical="center"/>
    </xf>
    <xf numFmtId="0" fontId="76" fillId="0" borderId="22" xfId="0" applyFont="1" applyFill="1" applyBorder="1" applyAlignment="1">
      <alignment horizontal="center" vertical="center" textRotation="255"/>
    </xf>
    <xf numFmtId="0" fontId="76" fillId="0" borderId="25" xfId="0" applyFont="1" applyFill="1" applyBorder="1" applyAlignment="1">
      <alignment horizontal="center" vertical="center" textRotation="255"/>
    </xf>
    <xf numFmtId="0" fontId="76" fillId="0" borderId="24" xfId="0" applyFont="1" applyFill="1" applyBorder="1" applyAlignment="1">
      <alignment horizontal="center" vertical="center" textRotation="255"/>
    </xf>
    <xf numFmtId="0" fontId="76" fillId="0" borderId="23" xfId="0" applyFont="1" applyFill="1" applyBorder="1" applyAlignment="1">
      <alignment horizontal="center" vertical="center" textRotation="255"/>
    </xf>
    <xf numFmtId="0" fontId="83" fillId="0" borderId="121" xfId="0" applyFont="1" applyFill="1" applyBorder="1" applyAlignment="1">
      <alignment horizontal="center" vertical="center"/>
    </xf>
    <xf numFmtId="0" fontId="83" fillId="0" borderId="47" xfId="0" applyFont="1" applyFill="1" applyBorder="1" applyAlignment="1">
      <alignment horizontal="center" vertical="center"/>
    </xf>
    <xf numFmtId="0" fontId="83" fillId="0" borderId="23" xfId="0" applyFont="1" applyFill="1" applyBorder="1" applyAlignment="1">
      <alignment horizontal="center" vertical="center"/>
    </xf>
    <xf numFmtId="0" fontId="76" fillId="0" borderId="54" xfId="0" applyFont="1" applyFill="1" applyBorder="1" applyAlignment="1">
      <alignment horizontal="center" vertical="center"/>
    </xf>
    <xf numFmtId="0" fontId="76" fillId="0" borderId="42" xfId="0" applyFont="1" applyFill="1" applyBorder="1" applyAlignment="1">
      <alignment horizontal="center" vertical="center"/>
    </xf>
    <xf numFmtId="0" fontId="76" fillId="0" borderId="34" xfId="0" applyFont="1" applyFill="1" applyBorder="1" applyAlignment="1">
      <alignment horizontal="center" vertical="center"/>
    </xf>
    <xf numFmtId="0" fontId="76" fillId="0" borderId="122" xfId="0" applyFont="1" applyFill="1" applyBorder="1" applyAlignment="1">
      <alignment horizontal="center" vertical="center" textRotation="255"/>
    </xf>
    <xf numFmtId="0" fontId="2" fillId="0" borderId="90"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46" xfId="0" applyFont="1" applyFill="1" applyBorder="1" applyAlignment="1">
      <alignment horizontal="center" vertical="center"/>
    </xf>
    <xf numFmtId="38" fontId="2" fillId="0" borderId="11" xfId="51" applyFont="1" applyFill="1" applyBorder="1" applyAlignment="1">
      <alignment horizontal="center" vertical="center"/>
    </xf>
    <xf numFmtId="38" fontId="2" fillId="0" borderId="69" xfId="51" applyFont="1" applyFill="1" applyBorder="1" applyAlignment="1">
      <alignment horizontal="center" vertical="center"/>
    </xf>
    <xf numFmtId="38" fontId="2" fillId="0" borderId="0" xfId="51" applyFont="1" applyFill="1" applyBorder="1" applyAlignment="1">
      <alignment horizontal="center" vertical="center"/>
    </xf>
    <xf numFmtId="38" fontId="2" fillId="0" borderId="18" xfId="51" applyFont="1" applyFill="1" applyBorder="1" applyAlignment="1">
      <alignment horizontal="center" vertical="center"/>
    </xf>
    <xf numFmtId="38" fontId="2" fillId="0" borderId="52" xfId="51" applyFont="1" applyFill="1" applyBorder="1" applyAlignment="1">
      <alignment horizontal="center" vertical="center"/>
    </xf>
    <xf numFmtId="38" fontId="2" fillId="0" borderId="83" xfId="51" applyFont="1" applyFill="1" applyBorder="1" applyAlignment="1">
      <alignment horizontal="center" vertical="center"/>
    </xf>
    <xf numFmtId="38" fontId="2" fillId="0" borderId="68" xfId="51" applyFont="1" applyFill="1" applyBorder="1" applyAlignment="1">
      <alignment horizontal="center" vertical="center"/>
    </xf>
    <xf numFmtId="38" fontId="2" fillId="0" borderId="17" xfId="51" applyFont="1" applyFill="1" applyBorder="1" applyAlignment="1">
      <alignment horizontal="center" vertical="center"/>
    </xf>
    <xf numFmtId="38" fontId="2" fillId="0" borderId="66" xfId="51" applyFont="1" applyFill="1" applyBorder="1" applyAlignment="1">
      <alignment horizontal="center" vertical="center"/>
    </xf>
    <xf numFmtId="0" fontId="2" fillId="0" borderId="81" xfId="0" applyFont="1" applyFill="1" applyBorder="1" applyAlignment="1">
      <alignment horizontal="distributed" vertical="center"/>
    </xf>
    <xf numFmtId="0" fontId="2" fillId="0" borderId="87" xfId="0" applyFont="1" applyFill="1" applyBorder="1" applyAlignment="1">
      <alignment horizontal="distributed" vertical="center"/>
    </xf>
    <xf numFmtId="0" fontId="2" fillId="0" borderId="80" xfId="0" applyFont="1" applyFill="1" applyBorder="1" applyAlignment="1">
      <alignment horizontal="distributed" vertical="center"/>
    </xf>
    <xf numFmtId="38" fontId="5" fillId="0" borderId="81" xfId="51" applyFont="1" applyFill="1" applyBorder="1" applyAlignment="1">
      <alignment horizontal="center" vertical="center"/>
    </xf>
    <xf numFmtId="38" fontId="5" fillId="0" borderId="88" xfId="51" applyFont="1" applyFill="1" applyBorder="1" applyAlignment="1">
      <alignment horizontal="center" vertical="center"/>
    </xf>
    <xf numFmtId="38" fontId="5" fillId="0" borderId="54" xfId="51" applyFont="1" applyFill="1" applyBorder="1" applyAlignment="1">
      <alignment horizontal="center" vertical="center"/>
    </xf>
    <xf numFmtId="38" fontId="5" fillId="0" borderId="65" xfId="51" applyFont="1" applyFill="1" applyBorder="1" applyAlignment="1">
      <alignment horizontal="center" vertical="center"/>
    </xf>
    <xf numFmtId="0" fontId="2" fillId="0" borderId="72" xfId="0" applyFont="1" applyFill="1" applyBorder="1" applyAlignment="1">
      <alignment horizontal="center" vertical="center"/>
    </xf>
    <xf numFmtId="38" fontId="5" fillId="0" borderId="72" xfId="51" applyFont="1" applyFill="1" applyBorder="1" applyAlignment="1">
      <alignment horizontal="distributed" vertical="center"/>
    </xf>
    <xf numFmtId="38" fontId="5" fillId="0" borderId="73" xfId="51" applyFont="1" applyFill="1" applyBorder="1" applyAlignment="1">
      <alignment horizontal="distributed" vertical="center"/>
    </xf>
    <xf numFmtId="183" fontId="12" fillId="0" borderId="68" xfId="51" applyNumberFormat="1" applyFont="1" applyFill="1" applyBorder="1" applyAlignment="1">
      <alignment horizontal="right" vertical="center"/>
    </xf>
    <xf numFmtId="183" fontId="12" fillId="0" borderId="19" xfId="51" applyNumberFormat="1" applyFont="1" applyFill="1" applyBorder="1" applyAlignment="1">
      <alignment horizontal="right" vertical="center"/>
    </xf>
    <xf numFmtId="0" fontId="2" fillId="0" borderId="8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0" xfId="0" applyFont="1" applyFill="1" applyBorder="1" applyAlignment="1">
      <alignment horizontal="left" vertical="center"/>
    </xf>
    <xf numFmtId="0" fontId="2" fillId="0" borderId="42" xfId="0" applyFont="1" applyFill="1" applyBorder="1" applyAlignment="1">
      <alignment horizontal="left" vertical="center"/>
    </xf>
    <xf numFmtId="38" fontId="12" fillId="0" borderId="11" xfId="51" applyFont="1" applyFill="1" applyBorder="1" applyAlignment="1">
      <alignment horizontal="right" vertical="center"/>
    </xf>
    <xf numFmtId="38" fontId="12" fillId="0" borderId="20" xfId="51" applyFont="1" applyFill="1" applyBorder="1" applyAlignment="1">
      <alignment horizontal="right" vertical="center"/>
    </xf>
    <xf numFmtId="38" fontId="12" fillId="0" borderId="68" xfId="51" applyFont="1" applyFill="1" applyBorder="1" applyAlignment="1">
      <alignment horizontal="right" vertical="center"/>
    </xf>
    <xf numFmtId="38" fontId="12" fillId="0" borderId="19" xfId="51" applyFont="1" applyFill="1" applyBorder="1" applyAlignment="1">
      <alignment horizontal="right" vertical="center"/>
    </xf>
    <xf numFmtId="0" fontId="0" fillId="0" borderId="42" xfId="0" applyFont="1" applyFill="1" applyBorder="1" applyAlignment="1">
      <alignment horizontal="center" vertical="center"/>
    </xf>
    <xf numFmtId="0" fontId="11" fillId="0" borderId="42" xfId="0" applyFont="1" applyFill="1" applyBorder="1" applyAlignment="1">
      <alignment horizontal="distributed" vertical="center"/>
    </xf>
    <xf numFmtId="0" fontId="6" fillId="33" borderId="0" xfId="0" applyFont="1" applyFill="1" applyAlignment="1">
      <alignment horizontal="center" vertical="center"/>
    </xf>
    <xf numFmtId="0" fontId="2" fillId="33" borderId="93"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95" xfId="0" applyFont="1" applyFill="1" applyBorder="1" applyAlignment="1">
      <alignment horizontal="center" vertical="center"/>
    </xf>
    <xf numFmtId="38" fontId="2" fillId="33" borderId="96" xfId="51" applyFont="1" applyFill="1" applyBorder="1" applyAlignment="1">
      <alignment horizontal="center" vertical="center"/>
    </xf>
    <xf numFmtId="38" fontId="2" fillId="33" borderId="95" xfId="51" applyFont="1" applyFill="1" applyBorder="1" applyAlignment="1">
      <alignment horizontal="center" vertical="center"/>
    </xf>
    <xf numFmtId="0" fontId="2" fillId="33" borderId="91" xfId="0" applyFont="1" applyFill="1" applyBorder="1" applyAlignment="1">
      <alignment horizontal="right" vertical="center"/>
    </xf>
    <xf numFmtId="0" fontId="2" fillId="33" borderId="0"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69" xfId="0" applyFont="1" applyFill="1" applyBorder="1" applyAlignment="1">
      <alignment horizontal="center" vertical="center"/>
    </xf>
    <xf numFmtId="0" fontId="2" fillId="33" borderId="21" xfId="0" applyFont="1" applyFill="1" applyBorder="1" applyAlignment="1">
      <alignment horizontal="center" vertical="center"/>
    </xf>
    <xf numFmtId="38" fontId="2" fillId="33" borderId="68" xfId="51" applyFont="1" applyFill="1" applyBorder="1" applyAlignment="1">
      <alignment horizontal="right" vertical="center"/>
    </xf>
    <xf numFmtId="38" fontId="2" fillId="33" borderId="19" xfId="51" applyFont="1" applyFill="1" applyBorder="1" applyAlignment="1">
      <alignment horizontal="right" vertical="center"/>
    </xf>
    <xf numFmtId="38" fontId="2" fillId="33" borderId="60" xfId="51" applyFont="1" applyFill="1" applyBorder="1" applyAlignment="1">
      <alignment horizontal="left" vertical="center"/>
    </xf>
    <xf numFmtId="38" fontId="2" fillId="33" borderId="61" xfId="51" applyFont="1" applyFill="1" applyBorder="1" applyAlignment="1">
      <alignment horizontal="left" vertical="center"/>
    </xf>
    <xf numFmtId="0" fontId="2" fillId="33" borderId="71" xfId="0" applyFont="1" applyFill="1" applyBorder="1" applyAlignment="1">
      <alignment horizontal="distributed" vertical="center"/>
    </xf>
    <xf numFmtId="0" fontId="2" fillId="33" borderId="42" xfId="0" applyFont="1" applyFill="1" applyBorder="1" applyAlignment="1">
      <alignment horizontal="left" vertical="center"/>
    </xf>
    <xf numFmtId="0" fontId="2" fillId="33" borderId="42" xfId="0" applyFont="1" applyFill="1" applyBorder="1" applyAlignment="1">
      <alignment horizontal="distributed" vertical="center"/>
    </xf>
    <xf numFmtId="0" fontId="17" fillId="0" borderId="0" xfId="0" applyFont="1" applyFill="1" applyAlignment="1">
      <alignment horizontal="right" vertical="center"/>
    </xf>
    <xf numFmtId="0" fontId="17" fillId="0" borderId="0" xfId="0" applyFont="1" applyBorder="1" applyAlignment="1">
      <alignment horizontal="left" vertical="center"/>
    </xf>
    <xf numFmtId="0" fontId="17" fillId="0" borderId="52" xfId="0" applyFont="1" applyBorder="1" applyAlignment="1">
      <alignment horizontal="right" vertical="center"/>
    </xf>
    <xf numFmtId="0" fontId="11" fillId="0" borderId="79" xfId="0" applyFont="1" applyBorder="1" applyAlignment="1">
      <alignment horizontal="center" vertical="center"/>
    </xf>
    <xf numFmtId="0" fontId="11" fillId="0" borderId="11" xfId="0" applyFont="1" applyBorder="1" applyAlignment="1">
      <alignment horizontal="center" vertical="center"/>
    </xf>
    <xf numFmtId="0" fontId="11" fillId="0" borderId="69" xfId="0" applyFont="1" applyBorder="1" applyAlignment="1">
      <alignment horizontal="center" vertical="center"/>
    </xf>
    <xf numFmtId="0" fontId="11" fillId="0" borderId="82" xfId="0" applyFont="1" applyBorder="1" applyAlignment="1">
      <alignment horizontal="center" vertical="center"/>
    </xf>
    <xf numFmtId="0" fontId="11" fillId="0" borderId="52" xfId="0" applyFont="1" applyBorder="1" applyAlignment="1">
      <alignment horizontal="center" vertical="center"/>
    </xf>
    <xf numFmtId="0" fontId="11" fillId="0" borderId="83" xfId="0" applyFont="1" applyBorder="1" applyAlignment="1">
      <alignment horizontal="center" vertical="center"/>
    </xf>
    <xf numFmtId="0" fontId="2" fillId="0" borderId="68" xfId="0" applyFont="1" applyBorder="1" applyAlignment="1">
      <alignment horizontal="distributed" vertical="center"/>
    </xf>
    <xf numFmtId="0" fontId="2" fillId="0" borderId="11" xfId="0" applyFont="1" applyBorder="1" applyAlignment="1">
      <alignment horizontal="distributed" vertical="center"/>
    </xf>
    <xf numFmtId="0" fontId="2" fillId="0" borderId="69" xfId="0" applyFont="1" applyBorder="1" applyAlignment="1">
      <alignment horizontal="distributed" vertical="center"/>
    </xf>
    <xf numFmtId="0" fontId="2" fillId="0" borderId="66" xfId="0" applyFont="1" applyBorder="1" applyAlignment="1">
      <alignment horizontal="distributed" vertical="center"/>
    </xf>
    <xf numFmtId="0" fontId="2" fillId="0" borderId="52" xfId="0" applyFont="1" applyBorder="1" applyAlignment="1">
      <alignment horizontal="distributed" vertical="center"/>
    </xf>
    <xf numFmtId="0" fontId="2" fillId="0" borderId="83" xfId="0" applyFont="1" applyBorder="1" applyAlignment="1">
      <alignment horizontal="distributed" vertical="center"/>
    </xf>
    <xf numFmtId="0" fontId="10" fillId="0" borderId="68" xfId="0" applyFont="1" applyBorder="1" applyAlignment="1">
      <alignment horizontal="distributed" vertical="center"/>
    </xf>
    <xf numFmtId="0" fontId="10" fillId="0" borderId="11" xfId="0" applyFont="1" applyBorder="1" applyAlignment="1">
      <alignment horizontal="distributed" vertical="center"/>
    </xf>
    <xf numFmtId="0" fontId="10" fillId="0" borderId="69" xfId="0" applyFont="1" applyBorder="1" applyAlignment="1">
      <alignment horizontal="distributed" vertical="center"/>
    </xf>
    <xf numFmtId="0" fontId="10" fillId="0" borderId="66" xfId="0" applyFont="1" applyBorder="1" applyAlignment="1">
      <alignment horizontal="distributed" vertical="center"/>
    </xf>
    <xf numFmtId="0" fontId="10" fillId="0" borderId="52" xfId="0" applyFont="1" applyBorder="1" applyAlignment="1">
      <alignment horizontal="distributed" vertical="center"/>
    </xf>
    <xf numFmtId="0" fontId="10" fillId="0" borderId="83" xfId="0" applyFont="1" applyBorder="1" applyAlignment="1">
      <alignment horizontal="distributed" vertical="center"/>
    </xf>
    <xf numFmtId="0" fontId="2" fillId="0" borderId="68"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69" xfId="0" applyFont="1" applyBorder="1" applyAlignment="1">
      <alignment horizontal="distributed" vertical="center" wrapText="1"/>
    </xf>
    <xf numFmtId="0" fontId="2" fillId="0" borderId="66" xfId="0" applyFont="1" applyBorder="1" applyAlignment="1">
      <alignment horizontal="distributed" vertical="center" wrapText="1"/>
    </xf>
    <xf numFmtId="0" fontId="2" fillId="0" borderId="52" xfId="0" applyFont="1" applyBorder="1" applyAlignment="1">
      <alignment horizontal="distributed" vertical="center" wrapText="1"/>
    </xf>
    <xf numFmtId="0" fontId="2" fillId="0" borderId="83" xfId="0" applyFont="1" applyBorder="1" applyAlignment="1">
      <alignment horizontal="distributed" vertical="center" wrapText="1"/>
    </xf>
    <xf numFmtId="0" fontId="2" fillId="0" borderId="70" xfId="0" applyFont="1" applyBorder="1" applyAlignment="1">
      <alignment horizontal="distributed" vertical="center"/>
    </xf>
    <xf numFmtId="0" fontId="2" fillId="0" borderId="67" xfId="0" applyFont="1" applyBorder="1" applyAlignment="1">
      <alignment horizontal="distributed" vertical="center"/>
    </xf>
    <xf numFmtId="0" fontId="2" fillId="0" borderId="10" xfId="0" applyFont="1" applyBorder="1" applyAlignment="1">
      <alignment horizontal="center" vertical="distributed" textRotation="255"/>
    </xf>
    <xf numFmtId="0" fontId="2" fillId="0" borderId="118" xfId="0" applyFont="1" applyBorder="1" applyAlignment="1">
      <alignment horizontal="center" vertical="distributed" textRotation="255"/>
    </xf>
    <xf numFmtId="0" fontId="2" fillId="0" borderId="51" xfId="0" applyFont="1" applyBorder="1" applyAlignment="1">
      <alignment horizontal="center" vertical="distributed" textRotation="255"/>
    </xf>
    <xf numFmtId="0" fontId="2" fillId="0" borderId="68"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distributed" vertical="center"/>
    </xf>
    <xf numFmtId="0" fontId="2" fillId="0" borderId="20" xfId="0" applyFont="1" applyBorder="1" applyAlignment="1">
      <alignment horizontal="distributed" vertical="center"/>
    </xf>
    <xf numFmtId="0" fontId="2" fillId="0" borderId="69" xfId="0" applyFont="1" applyBorder="1" applyAlignment="1">
      <alignment horizontal="center" vertical="center"/>
    </xf>
    <xf numFmtId="0" fontId="2" fillId="0" borderId="21" xfId="0" applyFont="1" applyBorder="1" applyAlignment="1">
      <alignment horizontal="center" vertical="center"/>
    </xf>
    <xf numFmtId="38" fontId="2" fillId="0" borderId="68" xfId="51" applyFont="1" applyFill="1" applyBorder="1" applyAlignment="1">
      <alignment horizontal="right" vertical="center"/>
    </xf>
    <xf numFmtId="38" fontId="2" fillId="0" borderId="11" xfId="51" applyFont="1" applyFill="1" applyBorder="1" applyAlignment="1">
      <alignment horizontal="right" vertical="center"/>
    </xf>
    <xf numFmtId="38" fontId="2" fillId="0" borderId="19" xfId="51" applyFont="1" applyFill="1" applyBorder="1" applyAlignment="1">
      <alignment horizontal="right" vertical="center"/>
    </xf>
    <xf numFmtId="38" fontId="2" fillId="0" borderId="20" xfId="51" applyFont="1" applyFill="1" applyBorder="1" applyAlignment="1">
      <alignment horizontal="right" vertical="center"/>
    </xf>
    <xf numFmtId="38" fontId="2" fillId="0" borderId="69" xfId="51" applyFont="1" applyFill="1" applyBorder="1" applyAlignment="1">
      <alignment horizontal="left" vertical="top"/>
    </xf>
    <xf numFmtId="38" fontId="2" fillId="0" borderId="21" xfId="51" applyFont="1" applyFill="1" applyBorder="1" applyAlignment="1">
      <alignment horizontal="left" vertical="top"/>
    </xf>
    <xf numFmtId="38" fontId="2" fillId="0" borderId="70" xfId="51" applyFont="1" applyFill="1" applyBorder="1" applyAlignment="1">
      <alignment horizontal="left" vertical="top"/>
    </xf>
    <xf numFmtId="38" fontId="2" fillId="0" borderId="74" xfId="51" applyFont="1" applyFill="1" applyBorder="1" applyAlignment="1">
      <alignment horizontal="left" vertical="top"/>
    </xf>
    <xf numFmtId="0" fontId="2" fillId="0" borderId="14" xfId="0" applyFont="1" applyBorder="1" applyAlignment="1">
      <alignment horizontal="center"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38" fontId="2" fillId="0" borderId="14" xfId="51" applyFont="1" applyBorder="1" applyAlignment="1">
      <alignment horizontal="right" vertical="center"/>
    </xf>
    <xf numFmtId="38" fontId="2" fillId="0" borderId="15" xfId="51" applyFont="1" applyBorder="1" applyAlignment="1">
      <alignment horizontal="right" vertical="center"/>
    </xf>
    <xf numFmtId="38" fontId="2" fillId="0" borderId="19" xfId="51" applyFont="1" applyBorder="1" applyAlignment="1">
      <alignment horizontal="right" vertical="center"/>
    </xf>
    <xf numFmtId="38" fontId="2" fillId="0" borderId="20" xfId="51" applyFont="1" applyBorder="1" applyAlignment="1">
      <alignment horizontal="right" vertical="center"/>
    </xf>
    <xf numFmtId="38" fontId="11" fillId="0" borderId="16" xfId="51" applyFont="1" applyBorder="1" applyAlignment="1">
      <alignment horizontal="left" vertical="center"/>
    </xf>
    <xf numFmtId="38" fontId="11" fillId="0" borderId="21" xfId="51" applyFont="1" applyBorder="1" applyAlignment="1">
      <alignment horizontal="left" vertical="center"/>
    </xf>
    <xf numFmtId="38" fontId="2" fillId="0" borderId="16" xfId="51" applyFont="1" applyBorder="1" applyAlignment="1">
      <alignment horizontal="right" vertical="center"/>
    </xf>
    <xf numFmtId="38" fontId="2" fillId="0" borderId="21" xfId="51" applyFont="1" applyBorder="1" applyAlignment="1">
      <alignment horizontal="right" vertical="center"/>
    </xf>
    <xf numFmtId="38" fontId="2" fillId="0" borderId="77" xfId="51" applyFont="1" applyBorder="1" applyAlignment="1">
      <alignment horizontal="right" vertical="center"/>
    </xf>
    <xf numFmtId="38" fontId="2" fillId="0" borderId="74" xfId="51" applyFont="1" applyBorder="1" applyAlignment="1">
      <alignment horizontal="right" vertical="center"/>
    </xf>
    <xf numFmtId="0" fontId="2" fillId="0" borderId="66" xfId="0" applyFont="1" applyBorder="1" applyAlignment="1">
      <alignment horizontal="center" vertical="center"/>
    </xf>
    <xf numFmtId="0" fontId="2" fillId="0" borderId="15" xfId="0" applyFont="1" applyBorder="1" applyAlignment="1">
      <alignment horizontal="center" vertical="center"/>
    </xf>
    <xf numFmtId="0" fontId="2" fillId="0" borderId="52" xfId="0" applyFont="1" applyBorder="1" applyAlignment="1">
      <alignment horizontal="center" vertical="center"/>
    </xf>
    <xf numFmtId="0" fontId="2" fillId="0" borderId="83" xfId="0" applyFont="1" applyBorder="1" applyAlignment="1">
      <alignment horizontal="center" vertical="center"/>
    </xf>
    <xf numFmtId="38" fontId="2" fillId="0" borderId="66" xfId="51" applyFont="1" applyBorder="1" applyAlignment="1">
      <alignment horizontal="right" vertical="center"/>
    </xf>
    <xf numFmtId="38" fontId="2" fillId="0" borderId="52" xfId="51" applyFont="1" applyBorder="1" applyAlignment="1">
      <alignment horizontal="right" vertical="center"/>
    </xf>
    <xf numFmtId="38" fontId="11" fillId="0" borderId="83" xfId="51" applyFont="1" applyBorder="1" applyAlignment="1">
      <alignment horizontal="left" vertical="center"/>
    </xf>
    <xf numFmtId="38" fontId="2" fillId="0" borderId="83" xfId="51" applyFont="1" applyBorder="1" applyAlignment="1">
      <alignment horizontal="right" vertical="center"/>
    </xf>
    <xf numFmtId="38" fontId="2" fillId="0" borderId="67" xfId="51" applyFont="1" applyBorder="1" applyAlignment="1">
      <alignment horizontal="right" vertical="center"/>
    </xf>
    <xf numFmtId="0" fontId="2" fillId="0" borderId="68" xfId="0" applyFont="1" applyBorder="1" applyAlignment="1">
      <alignment horizontal="center"/>
    </xf>
    <xf numFmtId="0" fontId="2" fillId="0" borderId="19" xfId="0" applyFont="1" applyBorder="1" applyAlignment="1">
      <alignment horizontal="center"/>
    </xf>
    <xf numFmtId="0" fontId="2" fillId="0" borderId="69" xfId="0" applyFont="1" applyBorder="1" applyAlignment="1">
      <alignment horizontal="center" vertical="center"/>
    </xf>
    <xf numFmtId="0" fontId="2" fillId="0" borderId="21" xfId="0" applyFont="1" applyBorder="1" applyAlignment="1">
      <alignment horizontal="center" vertical="center"/>
    </xf>
    <xf numFmtId="38" fontId="2" fillId="0" borderId="68" xfId="51" applyFont="1" applyBorder="1" applyAlignment="1">
      <alignment horizontal="right" vertical="center"/>
    </xf>
    <xf numFmtId="38" fontId="2" fillId="0" borderId="11" xfId="51" applyFont="1" applyBorder="1" applyAlignment="1">
      <alignment horizontal="right" vertical="center"/>
    </xf>
    <xf numFmtId="38" fontId="11" fillId="0" borderId="69" xfId="51" applyFont="1" applyBorder="1" applyAlignment="1">
      <alignment horizontal="left" vertical="center"/>
    </xf>
    <xf numFmtId="38" fontId="2" fillId="0" borderId="69" xfId="51" applyFont="1" applyBorder="1" applyAlignment="1">
      <alignment horizontal="right" vertical="center"/>
    </xf>
    <xf numFmtId="38" fontId="2" fillId="0" borderId="70" xfId="51" applyFont="1" applyBorder="1" applyAlignment="1">
      <alignment horizontal="right" vertical="center"/>
    </xf>
    <xf numFmtId="0" fontId="2" fillId="0" borderId="14" xfId="0" applyFont="1" applyBorder="1" applyAlignment="1">
      <alignment horizontal="center"/>
    </xf>
    <xf numFmtId="0" fontId="2" fillId="0" borderId="16" xfId="0" applyFont="1" applyBorder="1" applyAlignment="1">
      <alignment horizontal="center" vertical="center"/>
    </xf>
    <xf numFmtId="0" fontId="2" fillId="0" borderId="66" xfId="0" applyFont="1" applyBorder="1" applyAlignment="1">
      <alignment horizontal="center"/>
    </xf>
    <xf numFmtId="0" fontId="10" fillId="0" borderId="15" xfId="0" applyFont="1" applyBorder="1" applyAlignment="1">
      <alignment horizontal="distributed" vertical="center"/>
    </xf>
    <xf numFmtId="0" fontId="10" fillId="0" borderId="52" xfId="0" applyFont="1" applyBorder="1" applyAlignment="1">
      <alignment horizontal="distributed" vertical="center"/>
    </xf>
    <xf numFmtId="0" fontId="2" fillId="0" borderId="15" xfId="0" applyFont="1" applyBorder="1" applyAlignment="1">
      <alignment horizontal="distributed" vertical="center" wrapText="1"/>
    </xf>
    <xf numFmtId="0" fontId="2" fillId="0" borderId="20" xfId="0" applyFont="1" applyBorder="1" applyAlignment="1">
      <alignment horizontal="distributed" vertical="center" wrapText="1"/>
    </xf>
    <xf numFmtId="0" fontId="11" fillId="0" borderId="0" xfId="0" applyFont="1" applyAlignment="1">
      <alignment/>
    </xf>
    <xf numFmtId="0" fontId="6" fillId="0" borderId="0" xfId="0" applyNumberFormat="1" applyFont="1" applyFill="1" applyBorder="1" applyAlignment="1">
      <alignment horizontal="center" vertical="center"/>
    </xf>
    <xf numFmtId="0" fontId="2" fillId="0" borderId="79" xfId="0" applyFont="1" applyBorder="1" applyAlignment="1">
      <alignment horizontal="center" vertical="center"/>
    </xf>
    <xf numFmtId="0" fontId="2" fillId="0" borderId="11" xfId="0" applyFont="1" applyBorder="1" applyAlignment="1">
      <alignment horizontal="center" vertical="center"/>
    </xf>
    <xf numFmtId="0" fontId="2" fillId="0" borderId="82" xfId="0" applyFont="1" applyBorder="1" applyAlignment="1">
      <alignment horizontal="center" vertical="center"/>
    </xf>
    <xf numFmtId="0" fontId="2" fillId="0" borderId="11" xfId="0" applyFont="1" applyBorder="1" applyAlignment="1">
      <alignment horizontal="center"/>
    </xf>
    <xf numFmtId="0" fontId="2" fillId="0" borderId="52" xfId="0" applyFont="1" applyBorder="1" applyAlignment="1">
      <alignment horizontal="center"/>
    </xf>
    <xf numFmtId="0" fontId="2" fillId="0" borderId="52" xfId="0" applyFont="1" applyBorder="1" applyAlignment="1">
      <alignment horizontal="distributed" vertical="center"/>
    </xf>
    <xf numFmtId="0" fontId="2" fillId="0" borderId="69" xfId="0" applyFont="1" applyBorder="1" applyAlignment="1">
      <alignment horizontal="center"/>
    </xf>
    <xf numFmtId="0" fontId="2" fillId="0" borderId="83" xfId="0" applyFont="1" applyBorder="1" applyAlignment="1">
      <alignment horizontal="center"/>
    </xf>
    <xf numFmtId="0" fontId="2" fillId="0" borderId="70" xfId="0" applyFont="1" applyBorder="1" applyAlignment="1">
      <alignment horizontal="center"/>
    </xf>
    <xf numFmtId="0" fontId="2" fillId="0" borderId="67" xfId="0" applyFont="1" applyBorder="1" applyAlignment="1">
      <alignment horizontal="center"/>
    </xf>
    <xf numFmtId="0" fontId="11" fillId="0" borderId="91" xfId="0" applyFont="1" applyFill="1" applyBorder="1" applyAlignment="1">
      <alignment horizontal="center"/>
    </xf>
    <xf numFmtId="0" fontId="11" fillId="0" borderId="89" xfId="0" applyFont="1" applyFill="1" applyBorder="1" applyAlignment="1">
      <alignment horizontal="center"/>
    </xf>
    <xf numFmtId="0" fontId="2" fillId="0" borderId="0"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0" xfId="0" applyFont="1" applyFill="1" applyBorder="1" applyAlignment="1">
      <alignment horizontal="right" vertical="center"/>
    </xf>
    <xf numFmtId="0" fontId="2" fillId="0" borderId="20" xfId="0" applyFont="1" applyFill="1" applyBorder="1" applyAlignment="1">
      <alignment horizontal="right" vertical="center"/>
    </xf>
    <xf numFmtId="0" fontId="2" fillId="0" borderId="69" xfId="0" applyFont="1" applyFill="1" applyBorder="1" applyAlignment="1">
      <alignment horizontal="center" vertical="center"/>
    </xf>
    <xf numFmtId="0" fontId="2" fillId="0" borderId="21" xfId="0" applyFont="1" applyFill="1" applyBorder="1" applyAlignment="1">
      <alignment horizontal="center" vertical="center"/>
    </xf>
    <xf numFmtId="38" fontId="11" fillId="0" borderId="11" xfId="51" applyFont="1" applyFill="1" applyBorder="1" applyAlignment="1">
      <alignment horizontal="right" vertical="center"/>
    </xf>
    <xf numFmtId="38" fontId="11" fillId="0" borderId="81" xfId="51" applyFont="1" applyFill="1" applyBorder="1" applyAlignment="1">
      <alignment horizontal="right" vertical="center"/>
    </xf>
    <xf numFmtId="38" fontId="11" fillId="0" borderId="87" xfId="51" applyFont="1" applyFill="1" applyBorder="1" applyAlignment="1">
      <alignment horizontal="right" vertical="center"/>
    </xf>
    <xf numFmtId="38" fontId="11" fillId="0" borderId="54" xfId="51" applyFont="1" applyFill="1" applyBorder="1" applyAlignment="1">
      <alignment horizontal="right" vertical="center"/>
    </xf>
    <xf numFmtId="38" fontId="11" fillId="0" borderId="42" xfId="51" applyFont="1" applyFill="1" applyBorder="1" applyAlignment="1">
      <alignment horizontal="right" vertical="center"/>
    </xf>
    <xf numFmtId="38" fontId="11" fillId="0" borderId="19" xfId="51" applyFont="1" applyFill="1" applyBorder="1" applyAlignment="1">
      <alignment horizontal="right" vertical="center"/>
    </xf>
    <xf numFmtId="38" fontId="11" fillId="0" borderId="20" xfId="51" applyFont="1" applyFill="1" applyBorder="1" applyAlignment="1">
      <alignment horizontal="right" vertical="center"/>
    </xf>
    <xf numFmtId="0" fontId="11" fillId="0" borderId="91" xfId="0" applyFont="1" applyBorder="1" applyAlignment="1">
      <alignment horizontal="center"/>
    </xf>
    <xf numFmtId="0" fontId="2" fillId="0" borderId="0" xfId="0" applyFont="1" applyBorder="1" applyAlignment="1">
      <alignment horizontal="distributed" vertical="center"/>
    </xf>
    <xf numFmtId="0" fontId="2" fillId="0" borderId="0" xfId="0" applyFont="1" applyBorder="1" applyAlignment="1">
      <alignment horizontal="right" vertical="center"/>
    </xf>
    <xf numFmtId="38" fontId="11" fillId="0" borderId="0" xfId="51" applyFont="1" applyBorder="1" applyAlignment="1">
      <alignment horizontal="right" vertical="center"/>
    </xf>
    <xf numFmtId="38" fontId="11" fillId="0" borderId="16" xfId="51" applyFont="1" applyBorder="1" applyAlignment="1">
      <alignment horizontal="center"/>
    </xf>
    <xf numFmtId="38" fontId="11" fillId="0" borderId="21" xfId="51" applyFont="1" applyBorder="1" applyAlignment="1">
      <alignment horizontal="center"/>
    </xf>
    <xf numFmtId="38" fontId="11" fillId="0" borderId="54" xfId="51" applyFont="1" applyBorder="1" applyAlignment="1">
      <alignment horizontal="right" vertical="center"/>
    </xf>
    <xf numFmtId="38" fontId="11" fillId="0" borderId="42" xfId="51" applyFont="1" applyBorder="1" applyAlignment="1">
      <alignment horizontal="right" vertical="center"/>
    </xf>
    <xf numFmtId="0" fontId="11" fillId="0" borderId="77" xfId="0" applyFont="1" applyBorder="1" applyAlignment="1">
      <alignment horizontal="center"/>
    </xf>
    <xf numFmtId="0" fontId="11" fillId="0" borderId="74" xfId="0" applyFont="1" applyBorder="1" applyAlignment="1">
      <alignment horizontal="center"/>
    </xf>
    <xf numFmtId="38" fontId="11" fillId="0" borderId="19" xfId="51" applyFont="1" applyBorder="1" applyAlignment="1">
      <alignment horizontal="right" vertical="center"/>
    </xf>
    <xf numFmtId="38" fontId="11" fillId="0" borderId="20" xfId="51" applyFont="1" applyBorder="1" applyAlignment="1">
      <alignment horizontal="right" vertical="center"/>
    </xf>
    <xf numFmtId="0" fontId="11" fillId="0" borderId="76" xfId="0" applyFont="1" applyBorder="1" applyAlignment="1">
      <alignment horizontal="center"/>
    </xf>
    <xf numFmtId="0" fontId="11" fillId="0" borderId="89" xfId="0" applyFont="1" applyBorder="1" applyAlignment="1">
      <alignment horizontal="center"/>
    </xf>
    <xf numFmtId="0" fontId="10" fillId="0" borderId="15" xfId="0" applyFont="1" applyBorder="1" applyAlignment="1">
      <alignment horizontal="distributed" vertical="center"/>
    </xf>
    <xf numFmtId="0" fontId="10" fillId="0" borderId="20" xfId="0" applyFont="1" applyBorder="1" applyAlignment="1">
      <alignment horizontal="distributed" vertical="center"/>
    </xf>
    <xf numFmtId="0" fontId="2" fillId="0" borderId="15" xfId="0" applyFont="1" applyBorder="1" applyAlignment="1">
      <alignment horizontal="right" vertical="center"/>
    </xf>
    <xf numFmtId="0" fontId="2" fillId="0" borderId="20" xfId="0" applyFont="1" applyBorder="1" applyAlignment="1">
      <alignment horizontal="right" vertical="center"/>
    </xf>
    <xf numFmtId="0" fontId="2" fillId="0" borderId="76" xfId="0" applyFont="1" applyBorder="1" applyAlignment="1">
      <alignment horizontal="center" vertical="distributed" textRotation="255"/>
    </xf>
    <xf numFmtId="0" fontId="2" fillId="0" borderId="16" xfId="0" applyFont="1" applyBorder="1" applyAlignment="1">
      <alignment horizontal="center" vertical="distributed" textRotation="255"/>
    </xf>
    <xf numFmtId="0" fontId="2" fillId="0" borderId="91" xfId="0" applyFont="1" applyBorder="1" applyAlignment="1">
      <alignment horizontal="center" vertical="distributed" textRotation="255"/>
    </xf>
    <xf numFmtId="0" fontId="2" fillId="0" borderId="18" xfId="0" applyFont="1" applyBorder="1" applyAlignment="1">
      <alignment horizontal="center" vertical="distributed" textRotation="255"/>
    </xf>
    <xf numFmtId="0" fontId="2" fillId="0" borderId="89" xfId="0" applyFont="1" applyBorder="1" applyAlignment="1">
      <alignment horizontal="center" vertical="distributed" textRotation="255"/>
    </xf>
    <xf numFmtId="0" fontId="2" fillId="0" borderId="21" xfId="0" applyFont="1" applyBorder="1" applyAlignment="1">
      <alignment horizontal="center" vertical="distributed" textRotation="255"/>
    </xf>
    <xf numFmtId="0" fontId="2" fillId="0" borderId="17" xfId="0" applyFont="1" applyBorder="1" applyAlignment="1">
      <alignment horizont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10" fillId="0" borderId="20" xfId="0" applyFont="1" applyBorder="1" applyAlignment="1">
      <alignment horizontal="distributed" vertical="center"/>
    </xf>
    <xf numFmtId="0" fontId="11" fillId="0" borderId="82" xfId="0" applyFont="1" applyBorder="1" applyAlignment="1">
      <alignment horizontal="center"/>
    </xf>
    <xf numFmtId="0" fontId="2" fillId="0" borderId="15" xfId="0" applyFont="1" applyBorder="1" applyAlignment="1">
      <alignment horizontal="distributed" vertical="center"/>
    </xf>
    <xf numFmtId="0" fontId="2" fillId="0" borderId="52" xfId="0" applyFont="1" applyBorder="1" applyAlignment="1">
      <alignment horizontal="right" vertical="center"/>
    </xf>
    <xf numFmtId="0" fontId="2" fillId="0" borderId="83" xfId="0" applyFont="1" applyBorder="1" applyAlignment="1">
      <alignment horizontal="center" vertical="center"/>
    </xf>
    <xf numFmtId="38" fontId="11" fillId="0" borderId="15" xfId="51" applyFont="1" applyBorder="1" applyAlignment="1">
      <alignment horizontal="right" vertical="center"/>
    </xf>
    <xf numFmtId="38" fontId="11" fillId="0" borderId="83" xfId="51" applyFont="1" applyBorder="1" applyAlignment="1">
      <alignment horizontal="center"/>
    </xf>
    <xf numFmtId="38" fontId="11" fillId="0" borderId="72" xfId="51" applyFont="1" applyBorder="1" applyAlignment="1">
      <alignment horizontal="right" vertical="center"/>
    </xf>
    <xf numFmtId="38" fontId="11" fillId="0" borderId="71" xfId="51" applyFont="1" applyBorder="1" applyAlignment="1">
      <alignment horizontal="right" vertical="center"/>
    </xf>
    <xf numFmtId="0" fontId="11" fillId="0" borderId="67" xfId="0" applyFont="1" applyBorder="1" applyAlignment="1">
      <alignment horizontal="center"/>
    </xf>
    <xf numFmtId="38" fontId="11" fillId="0" borderId="66" xfId="51" applyFont="1" applyBorder="1" applyAlignment="1">
      <alignment horizontal="right" vertical="center"/>
    </xf>
    <xf numFmtId="38" fontId="11" fillId="0" borderId="52" xfId="51" applyFont="1" applyBorder="1" applyAlignment="1">
      <alignment horizontal="right" vertical="center"/>
    </xf>
    <xf numFmtId="0" fontId="6" fillId="0" borderId="0"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83" xfId="0" applyFont="1" applyFill="1" applyBorder="1" applyAlignment="1">
      <alignment horizontal="center" vertical="center"/>
    </xf>
    <xf numFmtId="0" fontId="0" fillId="0" borderId="87" xfId="0" applyFont="1" applyFill="1" applyBorder="1" applyAlignment="1">
      <alignment horizontal="distributed" vertical="center"/>
    </xf>
    <xf numFmtId="0" fontId="2" fillId="0" borderId="71" xfId="0" applyFont="1" applyFill="1" applyBorder="1" applyAlignment="1">
      <alignment horizontal="distributed" vertical="center"/>
    </xf>
    <xf numFmtId="0" fontId="11" fillId="0" borderId="79" xfId="0" applyFont="1" applyFill="1" applyBorder="1" applyAlignment="1">
      <alignment horizontal="center"/>
    </xf>
    <xf numFmtId="0" fontId="0" fillId="0" borderId="89" xfId="0" applyFont="1" applyFill="1" applyBorder="1" applyAlignment="1">
      <alignment/>
    </xf>
    <xf numFmtId="0" fontId="2" fillId="0" borderId="11" xfId="0" applyFont="1" applyFill="1" applyBorder="1" applyAlignment="1">
      <alignment horizontal="distributed" vertical="center"/>
    </xf>
    <xf numFmtId="0" fontId="0" fillId="0" borderId="11"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200" fontId="2" fillId="0" borderId="11" xfId="51" applyNumberFormat="1" applyFont="1" applyFill="1" applyBorder="1" applyAlignment="1">
      <alignment horizontal="right" vertical="center"/>
    </xf>
    <xf numFmtId="200" fontId="2" fillId="0" borderId="19" xfId="51" applyNumberFormat="1" applyFont="1" applyFill="1" applyBorder="1" applyAlignment="1">
      <alignment horizontal="right" vertical="center"/>
    </xf>
    <xf numFmtId="200" fontId="0" fillId="0" borderId="20" xfId="51" applyNumberFormat="1" applyFont="1" applyFill="1" applyBorder="1" applyAlignment="1">
      <alignment/>
    </xf>
    <xf numFmtId="200" fontId="2" fillId="0" borderId="20" xfId="51" applyNumberFormat="1" applyFont="1" applyFill="1" applyBorder="1" applyAlignment="1">
      <alignment horizontal="right" vertical="center"/>
    </xf>
    <xf numFmtId="0" fontId="11" fillId="0" borderId="76" xfId="0" applyFont="1" applyFill="1" applyBorder="1" applyAlignment="1">
      <alignment horizontal="center"/>
    </xf>
    <xf numFmtId="0" fontId="0" fillId="0" borderId="91" xfId="0" applyFont="1" applyFill="1" applyBorder="1" applyAlignment="1">
      <alignment/>
    </xf>
    <xf numFmtId="0" fontId="2" fillId="0" borderId="15" xfId="0" applyFont="1" applyFill="1" applyBorder="1" applyAlignment="1">
      <alignment horizontal="distributed" vertical="center"/>
    </xf>
    <xf numFmtId="0" fontId="0" fillId="0" borderId="15" xfId="0" applyFont="1" applyFill="1" applyBorder="1" applyAlignment="1">
      <alignment/>
    </xf>
    <xf numFmtId="0" fontId="0" fillId="0" borderId="0" xfId="0" applyFont="1" applyFill="1" applyAlignment="1">
      <alignment/>
    </xf>
    <xf numFmtId="0" fontId="2" fillId="0" borderId="16" xfId="0" applyFont="1" applyFill="1" applyBorder="1" applyAlignment="1">
      <alignment horizontal="center" vertical="center"/>
    </xf>
    <xf numFmtId="200" fontId="2" fillId="0" borderId="0" xfId="51" applyNumberFormat="1" applyFont="1" applyFill="1" applyBorder="1" applyAlignment="1">
      <alignment horizontal="right" vertical="center"/>
    </xf>
    <xf numFmtId="200" fontId="2" fillId="0" borderId="16" xfId="51" applyNumberFormat="1" applyFont="1" applyFill="1" applyBorder="1" applyAlignment="1">
      <alignment horizontal="center"/>
    </xf>
    <xf numFmtId="200" fontId="0" fillId="0" borderId="21" xfId="51" applyNumberFormat="1" applyFont="1" applyFill="1" applyBorder="1" applyAlignment="1">
      <alignment/>
    </xf>
    <xf numFmtId="200" fontId="2" fillId="0" borderId="21" xfId="51" applyNumberFormat="1" applyFont="1" applyFill="1" applyBorder="1" applyAlignment="1">
      <alignment horizontal="center"/>
    </xf>
    <xf numFmtId="38" fontId="2" fillId="0" borderId="77" xfId="51" applyFont="1" applyFill="1" applyBorder="1" applyAlignment="1">
      <alignment horizontal="center"/>
    </xf>
    <xf numFmtId="38" fontId="2" fillId="0" borderId="74" xfId="51" applyFont="1" applyFill="1" applyBorder="1" applyAlignment="1">
      <alignment horizontal="center"/>
    </xf>
    <xf numFmtId="0" fontId="2" fillId="0" borderId="18" xfId="0" applyFont="1" applyFill="1" applyBorder="1" applyAlignment="1">
      <alignment horizontal="center" vertical="center"/>
    </xf>
    <xf numFmtId="0" fontId="2" fillId="0" borderId="14" xfId="0" applyFont="1" applyFill="1" applyBorder="1" applyAlignment="1">
      <alignment horizontal="distributed" vertical="center" wrapText="1"/>
    </xf>
    <xf numFmtId="0" fontId="0" fillId="0" borderId="16" xfId="0" applyFont="1" applyFill="1" applyBorder="1" applyAlignment="1">
      <alignment/>
    </xf>
    <xf numFmtId="0" fontId="0" fillId="0" borderId="19" xfId="0" applyFont="1" applyFill="1" applyBorder="1" applyAlignment="1">
      <alignment/>
    </xf>
    <xf numFmtId="200" fontId="2" fillId="0" borderId="15" xfId="51" applyNumberFormat="1" applyFont="1" applyFill="1" applyBorder="1" applyAlignment="1">
      <alignment horizontal="right"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76" xfId="0" applyFont="1" applyFill="1" applyBorder="1" applyAlignment="1">
      <alignment horizontal="center" vertical="distributed" textRotation="255"/>
    </xf>
    <xf numFmtId="0" fontId="0" fillId="0" borderId="18" xfId="0" applyFont="1" applyFill="1" applyBorder="1" applyAlignment="1">
      <alignment/>
    </xf>
    <xf numFmtId="0" fontId="10" fillId="0" borderId="15" xfId="0" applyFont="1" applyFill="1" applyBorder="1" applyAlignment="1">
      <alignment horizontal="distributed" vertical="center"/>
    </xf>
    <xf numFmtId="200" fontId="2" fillId="0" borderId="66" xfId="51" applyNumberFormat="1" applyFont="1" applyFill="1" applyBorder="1" applyAlignment="1">
      <alignment horizontal="right" vertical="center"/>
    </xf>
    <xf numFmtId="200" fontId="0" fillId="0" borderId="52" xfId="51" applyNumberFormat="1" applyFont="1" applyFill="1" applyBorder="1" applyAlignment="1">
      <alignment/>
    </xf>
    <xf numFmtId="0" fontId="0" fillId="0" borderId="82" xfId="0" applyFont="1" applyFill="1" applyBorder="1" applyAlignment="1">
      <alignment/>
    </xf>
    <xf numFmtId="0" fontId="0" fillId="0" borderId="52" xfId="0" applyFont="1" applyFill="1" applyBorder="1" applyAlignment="1">
      <alignment/>
    </xf>
    <xf numFmtId="0" fontId="0" fillId="0" borderId="83" xfId="0" applyFont="1" applyFill="1" applyBorder="1" applyAlignment="1">
      <alignment/>
    </xf>
    <xf numFmtId="200" fontId="0" fillId="0" borderId="83" xfId="51" applyNumberFormat="1" applyFont="1" applyFill="1" applyBorder="1" applyAlignment="1">
      <alignment/>
    </xf>
    <xf numFmtId="0" fontId="11" fillId="0" borderId="0" xfId="0" applyFont="1" applyFill="1" applyAlignment="1">
      <alignment horizontal="right" vertical="center"/>
    </xf>
    <xf numFmtId="0" fontId="0" fillId="0" borderId="0" xfId="0" applyFont="1" applyFill="1" applyAlignment="1">
      <alignment horizontal="right"/>
    </xf>
    <xf numFmtId="0" fontId="11" fillId="0" borderId="0" xfId="0" applyFont="1" applyFill="1" applyAlignment="1">
      <alignment horizontal="left" vertical="center"/>
    </xf>
    <xf numFmtId="0" fontId="0" fillId="0" borderId="0" xfId="0" applyFont="1" applyFill="1" applyAlignment="1">
      <alignment/>
    </xf>
    <xf numFmtId="0" fontId="12" fillId="0" borderId="0" xfId="0" applyFont="1" applyFill="1" applyAlignment="1">
      <alignment horizontal="left" vertical="center"/>
    </xf>
    <xf numFmtId="200" fontId="2" fillId="0" borderId="83" xfId="51" applyNumberFormat="1" applyFont="1" applyFill="1" applyBorder="1" applyAlignment="1">
      <alignment horizontal="center"/>
    </xf>
    <xf numFmtId="38" fontId="2" fillId="0" borderId="67" xfId="51" applyFont="1" applyFill="1" applyBorder="1" applyAlignment="1">
      <alignment horizont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2" fillId="0" borderId="79" xfId="0" applyFont="1" applyBorder="1" applyAlignment="1">
      <alignment horizontal="right" vertical="center"/>
    </xf>
    <xf numFmtId="0" fontId="2" fillId="0" borderId="11" xfId="0" applyFont="1" applyBorder="1" applyAlignment="1">
      <alignment horizontal="right" vertical="center"/>
    </xf>
    <xf numFmtId="0" fontId="2" fillId="0" borderId="69" xfId="0" applyFont="1" applyBorder="1" applyAlignment="1">
      <alignment horizontal="right" vertical="center"/>
    </xf>
    <xf numFmtId="0" fontId="2" fillId="0" borderId="81" xfId="0" applyFont="1" applyBorder="1" applyAlignment="1">
      <alignment horizontal="center" vertical="center"/>
    </xf>
    <xf numFmtId="0" fontId="2" fillId="0" borderId="87" xfId="0" applyFont="1" applyBorder="1" applyAlignment="1">
      <alignment horizontal="center" vertical="center"/>
    </xf>
    <xf numFmtId="0" fontId="2" fillId="0" borderId="80" xfId="0" applyFont="1" applyBorder="1" applyAlignment="1">
      <alignment horizontal="center" vertical="center"/>
    </xf>
    <xf numFmtId="0" fontId="2" fillId="0" borderId="88" xfId="0" applyFont="1" applyBorder="1" applyAlignment="1">
      <alignment horizontal="center" vertical="center"/>
    </xf>
    <xf numFmtId="0" fontId="2" fillId="0" borderId="91"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right" vertical="center"/>
    </xf>
    <xf numFmtId="0" fontId="2" fillId="0" borderId="21" xfId="0" applyFont="1" applyBorder="1" applyAlignment="1">
      <alignment horizontal="right" vertical="center"/>
    </xf>
    <xf numFmtId="0" fontId="2" fillId="0" borderId="54" xfId="0" applyFont="1" applyBorder="1" applyAlignment="1">
      <alignment horizontal="center" vertical="center"/>
    </xf>
    <xf numFmtId="0" fontId="2" fillId="0" borderId="42" xfId="0" applyFont="1" applyBorder="1" applyAlignment="1">
      <alignment horizontal="center" vertical="center"/>
    </xf>
    <xf numFmtId="0" fontId="2" fillId="0" borderId="34" xfId="0" applyFont="1" applyBorder="1" applyAlignment="1">
      <alignment horizontal="center" vertical="center"/>
    </xf>
    <xf numFmtId="0" fontId="2" fillId="0" borderId="54" xfId="0" applyFont="1" applyBorder="1" applyAlignment="1">
      <alignment horizontal="right" vertical="center"/>
    </xf>
    <xf numFmtId="0" fontId="2" fillId="0" borderId="42" xfId="0" applyFont="1" applyBorder="1" applyAlignment="1">
      <alignment horizontal="right" vertical="center"/>
    </xf>
    <xf numFmtId="0" fontId="2" fillId="0" borderId="65" xfId="0" applyFont="1" applyBorder="1" applyAlignment="1">
      <alignment horizontal="right" vertical="center"/>
    </xf>
    <xf numFmtId="0" fontId="2" fillId="0" borderId="82" xfId="0" applyFont="1" applyFill="1" applyBorder="1" applyAlignment="1">
      <alignment horizontal="left" vertical="center"/>
    </xf>
    <xf numFmtId="0" fontId="2" fillId="0" borderId="52" xfId="0" applyFont="1" applyFill="1" applyBorder="1" applyAlignment="1">
      <alignment horizontal="left" vertical="center"/>
    </xf>
    <xf numFmtId="0" fontId="2" fillId="0" borderId="83" xfId="0" applyFont="1" applyFill="1" applyBorder="1" applyAlignment="1">
      <alignment horizontal="left" vertical="center"/>
    </xf>
    <xf numFmtId="0" fontId="2" fillId="0" borderId="73" xfId="0" applyFont="1" applyFill="1" applyBorder="1" applyAlignment="1">
      <alignment horizontal="center" vertical="center"/>
    </xf>
    <xf numFmtId="0" fontId="2" fillId="0" borderId="89" xfId="0" applyFont="1" applyBorder="1" applyAlignment="1">
      <alignment horizontal="center" vertical="center"/>
    </xf>
    <xf numFmtId="200" fontId="22" fillId="0" borderId="68" xfId="51" applyNumberFormat="1" applyFont="1" applyBorder="1" applyAlignment="1">
      <alignment horizontal="right" vertical="center"/>
    </xf>
    <xf numFmtId="200" fontId="22" fillId="0" borderId="19" xfId="51" applyNumberFormat="1" applyFont="1" applyBorder="1" applyAlignment="1">
      <alignment horizontal="right" vertical="center"/>
    </xf>
    <xf numFmtId="0" fontId="2" fillId="0" borderId="76" xfId="0" applyFont="1" applyBorder="1" applyAlignment="1">
      <alignment horizontal="center" vertical="center"/>
    </xf>
    <xf numFmtId="181" fontId="22" fillId="0" borderId="14" xfId="51" applyNumberFormat="1" applyFont="1" applyBorder="1" applyAlignment="1">
      <alignment horizontal="right" vertical="center"/>
    </xf>
    <xf numFmtId="181" fontId="22" fillId="0" borderId="66" xfId="51" applyNumberFormat="1" applyFont="1" applyBorder="1" applyAlignment="1">
      <alignment horizontal="right" vertical="center"/>
    </xf>
    <xf numFmtId="49" fontId="6" fillId="0" borderId="0" xfId="0" applyNumberFormat="1" applyFont="1" applyAlignment="1" applyProtection="1">
      <alignment horizontal="right" vertical="center"/>
      <protection/>
    </xf>
    <xf numFmtId="49" fontId="6" fillId="0" borderId="0" xfId="0" applyNumberFormat="1" applyFont="1" applyAlignment="1" applyProtection="1">
      <alignment horizontal="left" vertical="center"/>
      <protection/>
    </xf>
    <xf numFmtId="49" fontId="2" fillId="0" borderId="87" xfId="0" applyNumberFormat="1" applyFont="1" applyBorder="1" applyAlignment="1" applyProtection="1">
      <alignment horizontal="center" vertical="center"/>
      <protection/>
    </xf>
    <xf numFmtId="0" fontId="0" fillId="0" borderId="87" xfId="0" applyFont="1" applyBorder="1" applyAlignment="1">
      <alignment/>
    </xf>
    <xf numFmtId="0" fontId="0" fillId="0" borderId="80" xfId="0" applyFont="1" applyBorder="1" applyAlignment="1">
      <alignment/>
    </xf>
    <xf numFmtId="49" fontId="2" fillId="0" borderId="81" xfId="0" applyNumberFormat="1" applyFont="1" applyBorder="1" applyAlignment="1" applyProtection="1">
      <alignment horizontal="right" vertical="center"/>
      <protection/>
    </xf>
    <xf numFmtId="49" fontId="2" fillId="0" borderId="80" xfId="0" applyNumberFormat="1" applyFont="1" applyBorder="1" applyAlignment="1" applyProtection="1">
      <alignment horizontal="left" vertical="center"/>
      <protection/>
    </xf>
    <xf numFmtId="49" fontId="2" fillId="0" borderId="116"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68" xfId="0" applyNumberFormat="1" applyFont="1" applyBorder="1" applyAlignment="1">
      <alignment horizontal="distributed" vertical="center" wrapText="1"/>
    </xf>
    <xf numFmtId="49" fontId="2" fillId="0" borderId="11" xfId="0" applyNumberFormat="1" applyFont="1" applyBorder="1" applyAlignment="1">
      <alignment horizontal="distributed" vertical="center"/>
    </xf>
    <xf numFmtId="49" fontId="2" fillId="0" borderId="69" xfId="0" applyNumberFormat="1" applyFont="1" applyBorder="1" applyAlignment="1">
      <alignment horizontal="distributed" vertical="center"/>
    </xf>
    <xf numFmtId="49" fontId="2" fillId="0" borderId="19" xfId="0" applyNumberFormat="1" applyFont="1" applyBorder="1" applyAlignment="1">
      <alignment horizontal="distributed" vertical="center"/>
    </xf>
    <xf numFmtId="49" fontId="2" fillId="0" borderId="20" xfId="0" applyNumberFormat="1" applyFont="1" applyBorder="1" applyAlignment="1">
      <alignment horizontal="distributed" vertical="center"/>
    </xf>
    <xf numFmtId="49" fontId="2" fillId="0" borderId="21" xfId="0" applyNumberFormat="1" applyFont="1" applyBorder="1" applyAlignment="1">
      <alignment horizontal="distributed" vertical="center"/>
    </xf>
    <xf numFmtId="49" fontId="10" fillId="0" borderId="116" xfId="0" applyNumberFormat="1" applyFont="1" applyBorder="1" applyAlignment="1" applyProtection="1">
      <alignment horizontal="center" vertical="center"/>
      <protection/>
    </xf>
    <xf numFmtId="49" fontId="10" fillId="0" borderId="117" xfId="0" applyNumberFormat="1" applyFont="1" applyBorder="1" applyAlignment="1" applyProtection="1">
      <alignment horizontal="center" vertical="center"/>
      <protection/>
    </xf>
    <xf numFmtId="49" fontId="10" fillId="0" borderId="23" xfId="0" applyNumberFormat="1" applyFont="1" applyBorder="1" applyAlignment="1" applyProtection="1">
      <alignment horizontal="center" vertical="center"/>
      <protection/>
    </xf>
    <xf numFmtId="49" fontId="10" fillId="0" borderId="85" xfId="0" applyNumberFormat="1" applyFont="1" applyBorder="1" applyAlignment="1" applyProtection="1">
      <alignment horizontal="center" vertical="center"/>
      <protection/>
    </xf>
    <xf numFmtId="0" fontId="0" fillId="0" borderId="0" xfId="0" applyFont="1" applyBorder="1" applyAlignment="1">
      <alignment/>
    </xf>
    <xf numFmtId="0" fontId="0" fillId="0" borderId="18" xfId="0" applyFont="1" applyBorder="1" applyAlignment="1">
      <alignment/>
    </xf>
    <xf numFmtId="0" fontId="2" fillId="0" borderId="54" xfId="0" applyFont="1" applyBorder="1" applyAlignment="1">
      <alignment horizontal="distributed" vertical="center"/>
    </xf>
    <xf numFmtId="0" fontId="0" fillId="0" borderId="42" xfId="0" applyFont="1" applyBorder="1" applyAlignment="1">
      <alignment/>
    </xf>
    <xf numFmtId="0" fontId="0" fillId="0" borderId="34" xfId="0" applyFont="1" applyBorder="1" applyAlignment="1">
      <alignment/>
    </xf>
    <xf numFmtId="0" fontId="2" fillId="0" borderId="42" xfId="0" applyFont="1" applyBorder="1" applyAlignment="1">
      <alignment horizontal="distributed" vertical="center"/>
    </xf>
    <xf numFmtId="0" fontId="2" fillId="0" borderId="34" xfId="0" applyFont="1" applyBorder="1" applyAlignment="1">
      <alignment horizontal="distributed" vertical="center"/>
    </xf>
    <xf numFmtId="49" fontId="2" fillId="0" borderId="54" xfId="0" applyNumberFormat="1" applyFont="1" applyBorder="1" applyAlignment="1" applyProtection="1">
      <alignment horizontal="right" vertical="center"/>
      <protection/>
    </xf>
    <xf numFmtId="49" fontId="2" fillId="0" borderId="34" xfId="0" applyNumberFormat="1" applyFont="1" applyBorder="1" applyAlignment="1" applyProtection="1">
      <alignment horizontal="left" vertical="center"/>
      <protection/>
    </xf>
    <xf numFmtId="0" fontId="2" fillId="0" borderId="47" xfId="0" applyFont="1" applyFill="1" applyBorder="1" applyAlignment="1">
      <alignment horizontal="center" vertical="center"/>
    </xf>
    <xf numFmtId="0" fontId="2" fillId="0" borderId="86" xfId="0" applyFont="1" applyFill="1" applyBorder="1" applyAlignment="1">
      <alignment horizontal="center" vertical="center"/>
    </xf>
    <xf numFmtId="0" fontId="0" fillId="0" borderId="89" xfId="0" applyFont="1" applyBorder="1" applyAlignment="1">
      <alignment/>
    </xf>
    <xf numFmtId="0" fontId="0" fillId="0" borderId="20" xfId="0" applyFont="1" applyBorder="1" applyAlignment="1">
      <alignment/>
    </xf>
    <xf numFmtId="0" fontId="0" fillId="0" borderId="21" xfId="0" applyFont="1" applyBorder="1" applyAlignment="1">
      <alignment/>
    </xf>
    <xf numFmtId="200" fontId="2" fillId="0" borderId="68" xfId="51" applyNumberFormat="1" applyFont="1" applyBorder="1" applyAlignment="1">
      <alignment horizontal="right" vertical="center"/>
    </xf>
    <xf numFmtId="200" fontId="2" fillId="0" borderId="19" xfId="51" applyNumberFormat="1" applyFont="1" applyBorder="1" applyAlignment="1">
      <alignment horizontal="right" vertical="center"/>
    </xf>
    <xf numFmtId="200" fontId="2" fillId="0" borderId="11" xfId="51" applyNumberFormat="1" applyFont="1" applyBorder="1" applyAlignment="1">
      <alignment horizontal="right" vertical="center"/>
    </xf>
    <xf numFmtId="200" fontId="2" fillId="0" borderId="20" xfId="51" applyNumberFormat="1" applyFont="1" applyBorder="1" applyAlignment="1">
      <alignment horizontal="right" vertical="center"/>
    </xf>
    <xf numFmtId="200" fontId="0" fillId="0" borderId="19" xfId="51" applyNumberFormat="1" applyFont="1" applyBorder="1" applyAlignment="1">
      <alignment/>
    </xf>
    <xf numFmtId="0" fontId="0" fillId="0" borderId="82" xfId="0" applyFont="1" applyBorder="1" applyAlignment="1">
      <alignment/>
    </xf>
    <xf numFmtId="0" fontId="0" fillId="0" borderId="52" xfId="0" applyFont="1" applyBorder="1" applyAlignment="1">
      <alignment/>
    </xf>
    <xf numFmtId="0" fontId="0" fillId="0" borderId="83" xfId="0" applyFont="1" applyBorder="1" applyAlignment="1">
      <alignment/>
    </xf>
    <xf numFmtId="185" fontId="2" fillId="0" borderId="14" xfId="51" applyNumberFormat="1" applyFont="1" applyBorder="1" applyAlignment="1">
      <alignment horizontal="right" vertical="center"/>
    </xf>
    <xf numFmtId="185" fontId="0" fillId="0" borderId="66" xfId="51" applyNumberFormat="1" applyFont="1" applyBorder="1" applyAlignment="1">
      <alignment/>
    </xf>
    <xf numFmtId="185" fontId="2" fillId="0" borderId="66" xfId="51" applyNumberFormat="1" applyFont="1" applyBorder="1" applyAlignment="1">
      <alignment horizontal="right" vertical="center"/>
    </xf>
    <xf numFmtId="0" fontId="6" fillId="0" borderId="0" xfId="0" applyFont="1" applyFill="1" applyAlignment="1">
      <alignment horizontal="center" vertical="center"/>
    </xf>
    <xf numFmtId="0" fontId="2" fillId="0" borderId="11" xfId="0" applyFont="1" applyFill="1" applyBorder="1" applyAlignment="1">
      <alignment horizontal="center"/>
    </xf>
    <xf numFmtId="0" fontId="2" fillId="0" borderId="69" xfId="0" applyFont="1" applyFill="1" applyBorder="1" applyAlignment="1">
      <alignment horizontal="center"/>
    </xf>
    <xf numFmtId="0" fontId="2" fillId="0" borderId="68" xfId="0" applyFont="1" applyFill="1" applyBorder="1" applyAlignment="1">
      <alignment horizontal="center"/>
    </xf>
    <xf numFmtId="0" fontId="2" fillId="0" borderId="66" xfId="0" applyFont="1" applyFill="1" applyBorder="1" applyAlignment="1">
      <alignment horizontal="center"/>
    </xf>
    <xf numFmtId="0" fontId="2" fillId="0" borderId="52" xfId="0" applyFont="1" applyFill="1" applyBorder="1" applyAlignment="1">
      <alignment horizontal="distributed" vertical="center"/>
    </xf>
    <xf numFmtId="0" fontId="2" fillId="0" borderId="83" xfId="0" applyFont="1" applyFill="1" applyBorder="1" applyAlignment="1">
      <alignment horizontal="center"/>
    </xf>
    <xf numFmtId="0" fontId="2" fillId="0" borderId="52" xfId="0" applyFont="1" applyFill="1" applyBorder="1" applyAlignment="1">
      <alignment horizontal="center"/>
    </xf>
    <xf numFmtId="0" fontId="2" fillId="0" borderId="70" xfId="0" applyFont="1" applyFill="1" applyBorder="1" applyAlignment="1">
      <alignment horizontal="center"/>
    </xf>
    <xf numFmtId="0" fontId="2" fillId="0" borderId="67" xfId="0" applyFont="1" applyFill="1" applyBorder="1" applyAlignment="1">
      <alignment horizontal="center"/>
    </xf>
    <xf numFmtId="0" fontId="2" fillId="0" borderId="79" xfId="0" applyFont="1" applyFill="1" applyBorder="1" applyAlignment="1">
      <alignment horizontal="center"/>
    </xf>
    <xf numFmtId="0" fontId="2" fillId="0" borderId="11" xfId="0" applyFont="1" applyFill="1" applyBorder="1" applyAlignment="1">
      <alignment horizontal="right" vertical="center"/>
    </xf>
    <xf numFmtId="0" fontId="2" fillId="0" borderId="18" xfId="0" applyFont="1" applyFill="1" applyBorder="1" applyAlignment="1">
      <alignment horizontal="center"/>
    </xf>
    <xf numFmtId="0" fontId="2" fillId="0" borderId="21" xfId="0" applyFont="1" applyFill="1" applyBorder="1" applyAlignment="1">
      <alignment horizontal="center"/>
    </xf>
    <xf numFmtId="38" fontId="2" fillId="0" borderId="81" xfId="51" applyFont="1" applyFill="1" applyBorder="1" applyAlignment="1">
      <alignment horizontal="right" vertical="center"/>
    </xf>
    <xf numFmtId="38" fontId="2" fillId="0" borderId="87" xfId="51" applyFont="1" applyFill="1" applyBorder="1" applyAlignment="1">
      <alignment horizontal="right" vertical="center"/>
    </xf>
    <xf numFmtId="38" fontId="2" fillId="0" borderId="54" xfId="51" applyFont="1" applyFill="1" applyBorder="1" applyAlignment="1">
      <alignment horizontal="right" vertical="center"/>
    </xf>
    <xf numFmtId="38" fontId="2" fillId="0" borderId="42" xfId="51" applyFont="1" applyFill="1" applyBorder="1" applyAlignment="1">
      <alignment horizontal="right" vertical="center"/>
    </xf>
    <xf numFmtId="38" fontId="0" fillId="0" borderId="20" xfId="51" applyFont="1" applyFill="1" applyBorder="1" applyAlignment="1">
      <alignment/>
    </xf>
    <xf numFmtId="0" fontId="2" fillId="0" borderId="76" xfId="0" applyFont="1" applyFill="1" applyBorder="1" applyAlignment="1">
      <alignment horizontal="center"/>
    </xf>
    <xf numFmtId="0" fontId="2" fillId="0" borderId="15" xfId="0" applyFont="1" applyFill="1" applyBorder="1" applyAlignment="1">
      <alignment horizontal="right" vertical="center"/>
    </xf>
    <xf numFmtId="0" fontId="2" fillId="0" borderId="16" xfId="0" applyFont="1" applyFill="1" applyBorder="1" applyAlignment="1">
      <alignment horizontal="center"/>
    </xf>
    <xf numFmtId="38" fontId="2" fillId="0" borderId="15" xfId="51" applyFont="1" applyFill="1" applyBorder="1" applyAlignment="1">
      <alignment horizontal="right" vertical="center"/>
    </xf>
    <xf numFmtId="0" fontId="2" fillId="0" borderId="77" xfId="0" applyFont="1" applyFill="1" applyBorder="1" applyAlignment="1">
      <alignment horizontal="center"/>
    </xf>
    <xf numFmtId="0" fontId="2" fillId="0" borderId="74" xfId="0" applyFont="1" applyFill="1" applyBorder="1" applyAlignment="1">
      <alignment horizontal="center"/>
    </xf>
    <xf numFmtId="0" fontId="10" fillId="0" borderId="15" xfId="0" applyFont="1" applyFill="1" applyBorder="1" applyAlignment="1">
      <alignment horizontal="distributed" vertical="center"/>
    </xf>
    <xf numFmtId="0" fontId="2" fillId="0" borderId="15" xfId="0" applyFont="1" applyFill="1" applyBorder="1" applyAlignment="1">
      <alignment horizontal="right" vertical="center"/>
    </xf>
    <xf numFmtId="0" fontId="2" fillId="0" borderId="14" xfId="0" applyFont="1" applyFill="1" applyBorder="1" applyAlignment="1">
      <alignment horizontal="center"/>
    </xf>
    <xf numFmtId="0" fontId="2" fillId="0" borderId="15" xfId="0" applyFont="1" applyFill="1" applyBorder="1" applyAlignment="1">
      <alignment horizontal="center" vertical="center"/>
    </xf>
    <xf numFmtId="0" fontId="11" fillId="0" borderId="0" xfId="0" applyFont="1" applyFill="1" applyBorder="1" applyAlignment="1">
      <alignment/>
    </xf>
    <xf numFmtId="38" fontId="2" fillId="0" borderId="72" xfId="51" applyFont="1" applyFill="1" applyBorder="1" applyAlignment="1">
      <alignment horizontal="right" vertical="center"/>
    </xf>
    <xf numFmtId="38" fontId="2" fillId="0" borderId="71" xfId="51" applyFont="1" applyFill="1" applyBorder="1" applyAlignment="1">
      <alignment horizontal="right" vertical="center"/>
    </xf>
    <xf numFmtId="38" fontId="2" fillId="0" borderId="66" xfId="51" applyFont="1" applyFill="1" applyBorder="1" applyAlignment="1">
      <alignment horizontal="right" vertical="center"/>
    </xf>
    <xf numFmtId="38" fontId="0" fillId="0" borderId="52" xfId="51" applyFont="1" applyFill="1" applyBorder="1" applyAlignment="1">
      <alignment/>
    </xf>
    <xf numFmtId="38" fontId="6" fillId="0" borderId="0" xfId="51" applyFont="1" applyFill="1" applyAlignment="1">
      <alignment horizontal="center" vertical="center"/>
    </xf>
    <xf numFmtId="0" fontId="2" fillId="0" borderId="7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82"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83" xfId="0" applyFont="1" applyFill="1" applyBorder="1" applyAlignment="1">
      <alignment horizontal="center" vertical="center" wrapText="1"/>
    </xf>
    <xf numFmtId="0" fontId="0" fillId="0" borderId="52" xfId="0" applyFont="1" applyFill="1" applyBorder="1" applyAlignment="1">
      <alignment/>
    </xf>
    <xf numFmtId="0" fontId="2" fillId="0" borderId="11" xfId="0" applyFont="1" applyFill="1" applyBorder="1" applyAlignment="1">
      <alignment horizontal="center" vertical="center" wrapText="1"/>
    </xf>
    <xf numFmtId="0" fontId="0" fillId="0" borderId="70" xfId="0" applyFont="1" applyFill="1" applyBorder="1" applyAlignment="1">
      <alignment/>
    </xf>
    <xf numFmtId="0" fontId="0" fillId="0" borderId="67" xfId="0" applyFont="1" applyFill="1" applyBorder="1" applyAlignment="1">
      <alignment/>
    </xf>
    <xf numFmtId="0" fontId="6" fillId="0" borderId="0" xfId="0" applyFont="1" applyAlignment="1">
      <alignment horizontal="center" vertical="center"/>
    </xf>
    <xf numFmtId="0" fontId="5" fillId="0" borderId="79" xfId="0" applyFont="1" applyBorder="1" applyAlignment="1">
      <alignment horizontal="center"/>
    </xf>
    <xf numFmtId="0" fontId="5" fillId="0" borderId="82" xfId="0" applyFont="1" applyBorder="1" applyAlignment="1">
      <alignment horizontal="center"/>
    </xf>
    <xf numFmtId="0" fontId="5" fillId="0" borderId="11" xfId="0" applyFont="1" applyBorder="1" applyAlignment="1">
      <alignment horizontal="center" vertical="center"/>
    </xf>
    <xf numFmtId="0" fontId="5" fillId="0" borderId="52" xfId="0" applyFont="1" applyBorder="1" applyAlignment="1">
      <alignment horizontal="center" vertical="center"/>
    </xf>
    <xf numFmtId="0" fontId="5" fillId="0" borderId="69" xfId="0" applyFont="1" applyBorder="1" applyAlignment="1">
      <alignment horizontal="center"/>
    </xf>
    <xf numFmtId="0" fontId="5" fillId="0" borderId="83" xfId="0" applyFont="1" applyBorder="1" applyAlignment="1">
      <alignment horizontal="center"/>
    </xf>
    <xf numFmtId="0" fontId="5" fillId="0" borderId="68" xfId="0" applyFont="1" applyBorder="1" applyAlignment="1">
      <alignment horizontal="distributed" vertical="center"/>
    </xf>
    <xf numFmtId="0" fontId="5" fillId="0" borderId="11" xfId="0" applyFont="1" applyBorder="1" applyAlignment="1">
      <alignment horizontal="distributed" vertical="center"/>
    </xf>
    <xf numFmtId="0" fontId="5" fillId="0" borderId="70" xfId="0" applyFont="1" applyBorder="1" applyAlignment="1">
      <alignment horizontal="distributed" vertical="center"/>
    </xf>
    <xf numFmtId="0" fontId="5" fillId="0" borderId="66" xfId="0" applyFont="1" applyBorder="1" applyAlignment="1">
      <alignment horizontal="distributed" vertical="center"/>
    </xf>
    <xf numFmtId="0" fontId="5" fillId="0" borderId="52" xfId="0" applyFont="1" applyBorder="1" applyAlignment="1">
      <alignment horizontal="distributed" vertical="center"/>
    </xf>
    <xf numFmtId="0" fontId="5" fillId="0" borderId="67" xfId="0" applyFont="1" applyBorder="1" applyAlignment="1">
      <alignment horizontal="distributed" vertical="center"/>
    </xf>
    <xf numFmtId="0" fontId="5" fillId="0" borderId="10" xfId="0" applyFont="1" applyBorder="1" applyAlignment="1">
      <alignment horizontal="center" vertical="center" textRotation="255"/>
    </xf>
    <xf numFmtId="0" fontId="5" fillId="0" borderId="118" xfId="0" applyFont="1" applyBorder="1" applyAlignment="1">
      <alignment horizontal="center" vertical="center" textRotation="255"/>
    </xf>
    <xf numFmtId="0" fontId="5" fillId="0" borderId="119" xfId="0" applyFont="1" applyBorder="1" applyAlignment="1">
      <alignment horizontal="center" vertical="center" textRotation="255"/>
    </xf>
    <xf numFmtId="0" fontId="5" fillId="0" borderId="6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1"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69" xfId="0" applyFont="1" applyFill="1" applyBorder="1" applyAlignment="1">
      <alignment horizontal="center" vertical="center"/>
    </xf>
    <xf numFmtId="0" fontId="5" fillId="0" borderId="21" xfId="0" applyFont="1" applyFill="1" applyBorder="1" applyAlignment="1">
      <alignment horizontal="center" vertical="center"/>
    </xf>
    <xf numFmtId="38" fontId="13" fillId="0" borderId="11" xfId="51" applyFont="1" applyFill="1" applyBorder="1" applyAlignment="1">
      <alignment horizontal="right" vertical="center"/>
    </xf>
    <xf numFmtId="38" fontId="13" fillId="0" borderId="11" xfId="51" applyFont="1" applyFill="1" applyBorder="1" applyAlignment="1">
      <alignment horizontal="center" vertical="center"/>
    </xf>
    <xf numFmtId="38" fontId="13" fillId="0" borderId="20" xfId="51" applyFont="1" applyFill="1" applyBorder="1" applyAlignment="1">
      <alignment horizontal="right" vertical="center"/>
    </xf>
    <xf numFmtId="38" fontId="13" fillId="0" borderId="20" xfId="51" applyFont="1" applyFill="1" applyBorder="1" applyAlignment="1">
      <alignment horizontal="center" vertical="center"/>
    </xf>
    <xf numFmtId="0" fontId="5" fillId="0" borderId="11"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15" xfId="0" applyFont="1" applyBorder="1" applyAlignment="1">
      <alignment horizontal="distributed" vertical="center"/>
    </xf>
    <xf numFmtId="0" fontId="5" fillId="0" borderId="20" xfId="0" applyFont="1" applyBorder="1" applyAlignment="1">
      <alignment horizontal="distributed"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38" fontId="13" fillId="0" borderId="14" xfId="51" applyFont="1" applyBorder="1" applyAlignment="1">
      <alignment horizontal="right" vertical="center"/>
    </xf>
    <xf numFmtId="38" fontId="13" fillId="0" borderId="15" xfId="51" applyFont="1" applyBorder="1" applyAlignment="1">
      <alignment horizontal="right" vertical="center"/>
    </xf>
    <xf numFmtId="38" fontId="13" fillId="0" borderId="19" xfId="51" applyFont="1" applyBorder="1" applyAlignment="1">
      <alignment horizontal="right" vertical="center"/>
    </xf>
    <xf numFmtId="38" fontId="13" fillId="0" borderId="20" xfId="51" applyFont="1" applyBorder="1" applyAlignment="1">
      <alignment horizontal="right" vertical="center"/>
    </xf>
    <xf numFmtId="0" fontId="5" fillId="0" borderId="15" xfId="0" applyFont="1" applyBorder="1" applyAlignment="1">
      <alignment horizontal="center" vertical="center"/>
    </xf>
    <xf numFmtId="0" fontId="5" fillId="0" borderId="77" xfId="0" applyFont="1" applyBorder="1" applyAlignment="1">
      <alignment horizontal="center" vertical="center"/>
    </xf>
    <xf numFmtId="0" fontId="5" fillId="0" borderId="20" xfId="0" applyFont="1" applyBorder="1" applyAlignment="1">
      <alignment horizontal="center" vertical="center"/>
    </xf>
    <xf numFmtId="0" fontId="5" fillId="0" borderId="74" xfId="0" applyFont="1" applyBorder="1" applyAlignment="1">
      <alignment horizontal="center" vertical="center"/>
    </xf>
    <xf numFmtId="0" fontId="5" fillId="0" borderId="22" xfId="0" applyFont="1" applyBorder="1" applyAlignment="1">
      <alignment horizontal="center" vertical="distributed" textRotation="255"/>
    </xf>
    <xf numFmtId="0" fontId="5" fillId="0" borderId="25" xfId="0" applyFont="1" applyBorder="1" applyAlignment="1">
      <alignment horizontal="center" vertical="distributed" textRotation="255"/>
    </xf>
    <xf numFmtId="0" fontId="5" fillId="0" borderId="24" xfId="0" applyFont="1" applyBorder="1" applyAlignment="1">
      <alignment horizontal="center" vertical="distributed" textRotation="255"/>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5" fillId="0" borderId="14" xfId="0" applyFont="1" applyBorder="1" applyAlignment="1">
      <alignment horizontal="distributed" vertical="center"/>
    </xf>
    <xf numFmtId="0" fontId="5" fillId="0" borderId="19" xfId="0" applyFont="1" applyBorder="1" applyAlignment="1">
      <alignment horizontal="distributed" vertical="center"/>
    </xf>
    <xf numFmtId="0" fontId="5" fillId="0" borderId="14" xfId="0" applyFont="1" applyBorder="1" applyAlignment="1">
      <alignment horizontal="distributed" vertical="distributed"/>
    </xf>
    <xf numFmtId="0" fontId="5" fillId="0" borderId="15" xfId="0" applyFont="1" applyBorder="1" applyAlignment="1">
      <alignment horizontal="distributed" vertical="distributed"/>
    </xf>
    <xf numFmtId="0" fontId="5" fillId="0" borderId="19" xfId="0" applyFont="1" applyBorder="1" applyAlignment="1">
      <alignment horizontal="distributed" vertical="distributed"/>
    </xf>
    <xf numFmtId="0" fontId="5" fillId="0" borderId="20" xfId="0" applyFont="1" applyBorder="1" applyAlignment="1">
      <alignment horizontal="distributed" vertical="distributed"/>
    </xf>
    <xf numFmtId="38" fontId="13" fillId="0" borderId="42" xfId="51" applyFont="1" applyBorder="1" applyAlignment="1">
      <alignment horizontal="right" vertical="center"/>
    </xf>
    <xf numFmtId="0" fontId="6" fillId="0" borderId="14" xfId="0" applyFont="1" applyBorder="1" applyAlignment="1">
      <alignment horizontal="distributed" vertical="distributed"/>
    </xf>
    <xf numFmtId="0" fontId="6" fillId="0" borderId="15" xfId="0" applyFont="1" applyBorder="1" applyAlignment="1">
      <alignment horizontal="distributed" vertical="distributed"/>
    </xf>
    <xf numFmtId="0" fontId="6" fillId="0" borderId="19" xfId="0" applyFont="1" applyBorder="1" applyAlignment="1">
      <alignment horizontal="distributed" vertical="distributed"/>
    </xf>
    <xf numFmtId="0" fontId="6" fillId="0" borderId="20" xfId="0" applyFont="1" applyBorder="1" applyAlignment="1">
      <alignment horizontal="distributed" vertical="distributed"/>
    </xf>
    <xf numFmtId="0" fontId="5" fillId="0" borderId="123" xfId="0" applyFont="1" applyBorder="1" applyAlignment="1">
      <alignment horizontal="center" vertical="center" textRotation="255"/>
    </xf>
    <xf numFmtId="0" fontId="5" fillId="0" borderId="14" xfId="0" applyFont="1" applyBorder="1" applyAlignment="1">
      <alignment horizontal="center"/>
    </xf>
    <xf numFmtId="0" fontId="5" fillId="0" borderId="19" xfId="0" applyFont="1" applyBorder="1" applyAlignment="1">
      <alignment horizontal="center"/>
    </xf>
    <xf numFmtId="0" fontId="5" fillId="0" borderId="42" xfId="0" applyFont="1" applyBorder="1" applyAlignment="1">
      <alignment horizontal="center" vertical="center"/>
    </xf>
    <xf numFmtId="0" fontId="5" fillId="0" borderId="65" xfId="0" applyFont="1" applyBorder="1" applyAlignment="1">
      <alignment horizontal="center" vertical="center"/>
    </xf>
    <xf numFmtId="0" fontId="5" fillId="0" borderId="0" xfId="0" applyFont="1" applyBorder="1" applyAlignment="1">
      <alignment horizontal="center"/>
    </xf>
    <xf numFmtId="0" fontId="5" fillId="0" borderId="20" xfId="0" applyFont="1" applyBorder="1" applyAlignment="1">
      <alignment horizontal="center"/>
    </xf>
    <xf numFmtId="0" fontId="5" fillId="0" borderId="75" xfId="0" applyFont="1" applyBorder="1" applyAlignment="1">
      <alignment horizontal="center"/>
    </xf>
    <xf numFmtId="0" fontId="5" fillId="0" borderId="42" xfId="0" applyFont="1" applyBorder="1" applyAlignment="1">
      <alignment horizontal="distributed" vertical="center"/>
    </xf>
    <xf numFmtId="0" fontId="5" fillId="0" borderId="91" xfId="0" applyFont="1" applyBorder="1" applyAlignment="1">
      <alignment horizontal="center"/>
    </xf>
    <xf numFmtId="38" fontId="13" fillId="0" borderId="0" xfId="51" applyFont="1" applyBorder="1" applyAlignment="1">
      <alignment horizontal="right" vertical="center"/>
    </xf>
    <xf numFmtId="0" fontId="5" fillId="0" borderId="78" xfId="0" applyFont="1" applyBorder="1" applyAlignment="1">
      <alignment horizontal="center"/>
    </xf>
    <xf numFmtId="0" fontId="5" fillId="0" borderId="71" xfId="0" applyFont="1" applyBorder="1" applyAlignment="1">
      <alignment horizontal="distributed" vertical="center"/>
    </xf>
    <xf numFmtId="0" fontId="5" fillId="0" borderId="46" xfId="0" applyFont="1" applyBorder="1" applyAlignment="1">
      <alignment horizontal="center" vertical="center"/>
    </xf>
    <xf numFmtId="38" fontId="13" fillId="0" borderId="71" xfId="51" applyFont="1" applyBorder="1" applyAlignment="1">
      <alignment horizontal="right" vertical="center"/>
    </xf>
    <xf numFmtId="0" fontId="5" fillId="0" borderId="71" xfId="0" applyFont="1" applyBorder="1" applyAlignment="1">
      <alignment horizontal="center" vertical="center"/>
    </xf>
    <xf numFmtId="0" fontId="5" fillId="0" borderId="73" xfId="0" applyFont="1" applyBorder="1" applyAlignment="1">
      <alignment horizontal="center" vertical="center"/>
    </xf>
    <xf numFmtId="0" fontId="10" fillId="0" borderId="20" xfId="0" applyFont="1" applyFill="1" applyBorder="1" applyAlignment="1">
      <alignment horizontal="distributed" vertical="center"/>
    </xf>
    <xf numFmtId="0" fontId="2" fillId="0" borderId="20" xfId="0" applyFont="1" applyFill="1" applyBorder="1" applyAlignment="1">
      <alignment horizontal="right" vertical="center"/>
    </xf>
    <xf numFmtId="38" fontId="2" fillId="0" borderId="0" xfId="51" applyFont="1" applyFill="1" applyBorder="1" applyAlignment="1">
      <alignment horizontal="right" vertical="center"/>
    </xf>
    <xf numFmtId="0" fontId="2" fillId="0" borderId="16" xfId="0" applyFont="1" applyFill="1" applyBorder="1" applyAlignment="1">
      <alignment horizontal="center" vertical="top"/>
    </xf>
    <xf numFmtId="0" fontId="2" fillId="0" borderId="21" xfId="0" applyFont="1" applyFill="1" applyBorder="1" applyAlignment="1">
      <alignment horizontal="center" vertical="top"/>
    </xf>
    <xf numFmtId="0" fontId="2" fillId="0" borderId="77" xfId="0" applyFont="1" applyFill="1" applyBorder="1" applyAlignment="1">
      <alignment horizontal="center" vertical="top"/>
    </xf>
    <xf numFmtId="0" fontId="2" fillId="0" borderId="74" xfId="0" applyFont="1" applyFill="1" applyBorder="1" applyAlignment="1">
      <alignment horizontal="center" vertical="top"/>
    </xf>
    <xf numFmtId="0" fontId="2" fillId="0" borderId="16" xfId="0" applyFont="1" applyFill="1" applyBorder="1" applyAlignment="1">
      <alignment horizontal="center" vertical="distributed" textRotation="255"/>
    </xf>
    <xf numFmtId="0" fontId="2" fillId="0" borderId="91" xfId="0" applyFont="1" applyFill="1" applyBorder="1" applyAlignment="1">
      <alignment horizontal="center" vertical="distributed" textRotation="255"/>
    </xf>
    <xf numFmtId="0" fontId="2" fillId="0" borderId="18" xfId="0" applyFont="1" applyFill="1" applyBorder="1" applyAlignment="1">
      <alignment horizontal="center" vertical="distributed" textRotation="255"/>
    </xf>
    <xf numFmtId="0" fontId="2" fillId="0" borderId="89" xfId="0" applyFont="1" applyFill="1" applyBorder="1" applyAlignment="1">
      <alignment horizontal="center" vertical="distributed" textRotation="255"/>
    </xf>
    <xf numFmtId="0" fontId="2" fillId="0" borderId="21" xfId="0" applyFont="1" applyFill="1" applyBorder="1" applyAlignment="1">
      <alignment horizontal="center" vertical="distributed" textRotation="255"/>
    </xf>
    <xf numFmtId="0" fontId="2" fillId="0" borderId="17" xfId="0" applyFont="1" applyFill="1" applyBorder="1" applyAlignment="1">
      <alignment horizontal="center"/>
    </xf>
    <xf numFmtId="0" fontId="10" fillId="0" borderId="20" xfId="0" applyFont="1" applyFill="1" applyBorder="1" applyAlignment="1">
      <alignment horizontal="distributed" vertical="center"/>
    </xf>
    <xf numFmtId="0" fontId="2" fillId="0" borderId="91" xfId="0" applyFont="1" applyFill="1" applyBorder="1" applyAlignment="1">
      <alignment horizontal="center"/>
    </xf>
    <xf numFmtId="0" fontId="2" fillId="0" borderId="82" xfId="0" applyFont="1" applyFill="1" applyBorder="1" applyAlignment="1">
      <alignment horizontal="center"/>
    </xf>
    <xf numFmtId="0" fontId="2" fillId="0" borderId="52" xfId="0" applyFont="1" applyFill="1" applyBorder="1" applyAlignment="1">
      <alignment horizontal="right" vertical="center"/>
    </xf>
    <xf numFmtId="38" fontId="2" fillId="0" borderId="52" xfId="51" applyFont="1" applyFill="1" applyBorder="1" applyAlignment="1">
      <alignment horizontal="right" vertical="center"/>
    </xf>
    <xf numFmtId="0" fontId="5" fillId="0" borderId="23" xfId="0" applyFont="1" applyFill="1" applyBorder="1" applyAlignment="1">
      <alignment horizontal="center"/>
    </xf>
    <xf numFmtId="0" fontId="5" fillId="33" borderId="22" xfId="0" applyFont="1" applyFill="1" applyBorder="1" applyAlignment="1">
      <alignment horizontal="center" vertical="center"/>
    </xf>
    <xf numFmtId="0" fontId="5" fillId="33" borderId="24" xfId="0" applyFont="1" applyFill="1" applyBorder="1" applyAlignment="1">
      <alignment horizontal="center" vertical="center"/>
    </xf>
    <xf numFmtId="0" fontId="7" fillId="0" borderId="0" xfId="0" applyFont="1" applyFill="1" applyBorder="1" applyAlignment="1">
      <alignment horizontal="right"/>
    </xf>
    <xf numFmtId="0" fontId="5" fillId="0" borderId="124" xfId="0" applyFont="1" applyFill="1" applyBorder="1" applyAlignment="1">
      <alignment horizontal="center" vertical="center"/>
    </xf>
    <xf numFmtId="0" fontId="7" fillId="0" borderId="0" xfId="0" applyFont="1" applyFill="1" applyBorder="1" applyAlignment="1">
      <alignment horizontal="center" shrinkToFit="1"/>
    </xf>
    <xf numFmtId="0" fontId="5" fillId="0" borderId="93" xfId="0" applyFont="1" applyBorder="1" applyAlignment="1">
      <alignment horizontal="center" vertical="center"/>
    </xf>
    <xf numFmtId="0" fontId="5" fillId="0" borderId="28" xfId="0" applyFont="1" applyBorder="1" applyAlignment="1">
      <alignment horizontal="center" vertical="center"/>
    </xf>
    <xf numFmtId="0" fontId="5" fillId="0" borderId="28" xfId="0" applyFont="1" applyBorder="1" applyAlignment="1">
      <alignment horizontal="distributed" vertical="center"/>
    </xf>
    <xf numFmtId="0" fontId="8" fillId="0" borderId="79" xfId="0" applyFont="1" applyFill="1" applyBorder="1" applyAlignment="1">
      <alignment horizontal="center"/>
    </xf>
    <xf numFmtId="0" fontId="8" fillId="0" borderId="82" xfId="0" applyFont="1" applyFill="1" applyBorder="1" applyAlignment="1">
      <alignment horizontal="center"/>
    </xf>
    <xf numFmtId="0" fontId="5" fillId="0" borderId="11" xfId="0" applyFont="1" applyFill="1" applyBorder="1" applyAlignment="1">
      <alignment horizontal="distributed" vertical="center"/>
    </xf>
    <xf numFmtId="0" fontId="5" fillId="0" borderId="52" xfId="0" applyFont="1" applyFill="1" applyBorder="1" applyAlignment="1">
      <alignment horizontal="distributed" vertical="center"/>
    </xf>
    <xf numFmtId="0" fontId="5" fillId="0" borderId="70" xfId="0" applyFont="1" applyFill="1" applyBorder="1" applyAlignment="1">
      <alignment horizontal="center" vertical="center"/>
    </xf>
    <xf numFmtId="0" fontId="5" fillId="0" borderId="67" xfId="0" applyFont="1" applyFill="1" applyBorder="1" applyAlignment="1">
      <alignment horizontal="center" vertical="center"/>
    </xf>
    <xf numFmtId="38" fontId="5" fillId="0" borderId="11" xfId="49" applyFont="1" applyFill="1" applyBorder="1" applyAlignment="1">
      <alignment horizontal="right" vertical="center"/>
    </xf>
    <xf numFmtId="38" fontId="8" fillId="0" borderId="11" xfId="49" applyFont="1" applyFill="1" applyBorder="1" applyAlignment="1">
      <alignment/>
    </xf>
    <xf numFmtId="38" fontId="5" fillId="0" borderId="52" xfId="49" applyFont="1" applyFill="1" applyBorder="1" applyAlignment="1">
      <alignment horizontal="right" vertical="center"/>
    </xf>
    <xf numFmtId="0" fontId="0" fillId="0" borderId="11" xfId="0" applyFont="1" applyFill="1" applyBorder="1" applyAlignment="1">
      <alignment vertical="center"/>
    </xf>
    <xf numFmtId="38" fontId="5" fillId="0" borderId="0" xfId="49" applyFont="1" applyFill="1" applyBorder="1" applyAlignment="1">
      <alignment horizontal="right" vertical="center"/>
    </xf>
    <xf numFmtId="0" fontId="5" fillId="0" borderId="14" xfId="0" applyFont="1" applyFill="1" applyBorder="1" applyAlignment="1">
      <alignment horizontal="left" vertical="center" wrapText="1" indent="2"/>
    </xf>
    <xf numFmtId="0" fontId="5" fillId="0" borderId="15" xfId="0" applyFont="1" applyFill="1" applyBorder="1" applyAlignment="1">
      <alignment horizontal="left" vertical="center" wrapText="1" indent="2"/>
    </xf>
    <xf numFmtId="0" fontId="5" fillId="0" borderId="19" xfId="0" applyFont="1" applyFill="1" applyBorder="1" applyAlignment="1">
      <alignment horizontal="left" vertical="center" wrapText="1" indent="2"/>
    </xf>
    <xf numFmtId="0" fontId="5" fillId="0" borderId="20" xfId="0" applyFont="1" applyFill="1" applyBorder="1" applyAlignment="1">
      <alignment horizontal="left" vertical="center" wrapText="1" indent="2"/>
    </xf>
    <xf numFmtId="0" fontId="5" fillId="0" borderId="77" xfId="0" applyFont="1" applyFill="1" applyBorder="1" applyAlignment="1">
      <alignment horizontal="center" vertical="center"/>
    </xf>
    <xf numFmtId="0" fontId="5" fillId="0" borderId="74" xfId="0" applyFont="1" applyFill="1" applyBorder="1" applyAlignment="1">
      <alignment horizontal="center" vertical="center"/>
    </xf>
    <xf numFmtId="38" fontId="5" fillId="0" borderId="76" xfId="49" applyFont="1" applyFill="1" applyBorder="1" applyAlignment="1">
      <alignment horizontal="right" vertical="center"/>
    </xf>
    <xf numFmtId="0" fontId="0" fillId="0" borderId="15" xfId="0" applyFont="1" applyFill="1" applyBorder="1" applyAlignment="1">
      <alignment vertical="center"/>
    </xf>
    <xf numFmtId="38" fontId="5" fillId="0" borderId="20" xfId="49" applyFont="1" applyFill="1" applyBorder="1" applyAlignment="1">
      <alignment horizontal="right" vertical="center"/>
    </xf>
    <xf numFmtId="0" fontId="5" fillId="0" borderId="0" xfId="0" applyFont="1" applyFill="1" applyBorder="1" applyAlignment="1">
      <alignment horizontal="left" vertical="center" wrapText="1" indent="2"/>
    </xf>
    <xf numFmtId="0" fontId="5" fillId="0" borderId="64" xfId="0" applyFont="1" applyFill="1" applyBorder="1" applyAlignment="1">
      <alignment horizontal="center" vertical="center"/>
    </xf>
    <xf numFmtId="0" fontId="0" fillId="0" borderId="0" xfId="0" applyFont="1" applyFill="1" applyBorder="1" applyAlignment="1">
      <alignment vertical="center"/>
    </xf>
    <xf numFmtId="0" fontId="5" fillId="0" borderId="14" xfId="0" applyFont="1" applyFill="1" applyBorder="1" applyAlignment="1">
      <alignment horizontal="left" vertical="center" indent="2"/>
    </xf>
    <xf numFmtId="0" fontId="5" fillId="0" borderId="15" xfId="0" applyFont="1" applyFill="1" applyBorder="1" applyAlignment="1">
      <alignment horizontal="left" vertical="center" indent="2"/>
    </xf>
    <xf numFmtId="0" fontId="5" fillId="0" borderId="19" xfId="0" applyFont="1" applyFill="1" applyBorder="1" applyAlignment="1">
      <alignment horizontal="left" vertical="center" indent="2"/>
    </xf>
    <xf numFmtId="0" fontId="5" fillId="0" borderId="20" xfId="0" applyFont="1" applyFill="1" applyBorder="1" applyAlignment="1">
      <alignment horizontal="left" vertical="center" indent="2"/>
    </xf>
    <xf numFmtId="0" fontId="8" fillId="0" borderId="15" xfId="0" applyFont="1" applyFill="1" applyBorder="1" applyAlignment="1">
      <alignment horizontal="right" vertical="center" wrapText="1" indent="1"/>
    </xf>
    <xf numFmtId="0" fontId="8" fillId="0" borderId="77" xfId="0" applyFont="1" applyFill="1" applyBorder="1" applyAlignment="1">
      <alignment horizontal="right" vertical="center" wrapText="1" indent="1"/>
    </xf>
    <xf numFmtId="0" fontId="8" fillId="0" borderId="20" xfId="0" applyFont="1" applyFill="1" applyBorder="1" applyAlignment="1">
      <alignment horizontal="right" vertical="center" wrapText="1" indent="1"/>
    </xf>
    <xf numFmtId="0" fontId="8" fillId="0" borderId="74" xfId="0" applyFont="1" applyFill="1" applyBorder="1" applyAlignment="1">
      <alignment horizontal="right" vertical="center" wrapText="1" indent="1"/>
    </xf>
    <xf numFmtId="0" fontId="5"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2"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horizontal="left" vertical="center"/>
    </xf>
    <xf numFmtId="0" fontId="8" fillId="0" borderId="0" xfId="0" applyFont="1" applyAlignment="1">
      <alignment horizontal="left" vertical="center"/>
    </xf>
    <xf numFmtId="0" fontId="5" fillId="0" borderId="10" xfId="0" applyFont="1" applyFill="1" applyBorder="1" applyAlignment="1">
      <alignment horizontal="center" vertical="center" textRotation="255"/>
    </xf>
    <xf numFmtId="0" fontId="5" fillId="0" borderId="118" xfId="0" applyFont="1" applyFill="1" applyBorder="1" applyAlignment="1">
      <alignment horizontal="center" vertical="center" textRotation="255"/>
    </xf>
    <xf numFmtId="0" fontId="5" fillId="0" borderId="51" xfId="0" applyFont="1" applyFill="1" applyBorder="1" applyAlignment="1">
      <alignment horizontal="center" vertical="center" textRotation="255"/>
    </xf>
    <xf numFmtId="0" fontId="5" fillId="0" borderId="59" xfId="0" applyFont="1" applyFill="1" applyBorder="1" applyAlignment="1">
      <alignment horizontal="center" vertical="center" textRotation="255" wrapText="1"/>
    </xf>
    <xf numFmtId="0" fontId="5" fillId="0" borderId="25" xfId="0" applyFont="1" applyFill="1" applyBorder="1" applyAlignment="1">
      <alignment horizontal="center" vertical="center" textRotation="255" wrapText="1"/>
    </xf>
    <xf numFmtId="0" fontId="5" fillId="0" borderId="24" xfId="0" applyFont="1" applyFill="1" applyBorder="1" applyAlignment="1">
      <alignment horizontal="center" vertical="center" textRotation="255" wrapText="1"/>
    </xf>
    <xf numFmtId="0" fontId="5" fillId="0" borderId="11" xfId="0" applyFont="1" applyFill="1" applyBorder="1" applyAlignment="1">
      <alignment horizontal="left" vertical="center" wrapText="1" indent="2"/>
    </xf>
    <xf numFmtId="0" fontId="7" fillId="0" borderId="0" xfId="0" applyNumberFormat="1" applyFont="1" applyFill="1" applyAlignment="1">
      <alignment horizontal="right" vertical="center"/>
    </xf>
    <xf numFmtId="0" fontId="7" fillId="0" borderId="0" xfId="0" applyFont="1" applyBorder="1" applyAlignment="1">
      <alignment horizontal="left" vertical="center"/>
    </xf>
    <xf numFmtId="0" fontId="8" fillId="0" borderId="79" xfId="0" applyFont="1" applyBorder="1" applyAlignment="1">
      <alignment horizontal="center" vertical="center"/>
    </xf>
    <xf numFmtId="0" fontId="8" fillId="0" borderId="11" xfId="0" applyFont="1" applyBorder="1" applyAlignment="1">
      <alignment horizontal="center" vertical="center"/>
    </xf>
    <xf numFmtId="0" fontId="8" fillId="0" borderId="69" xfId="0" applyFont="1" applyBorder="1" applyAlignment="1">
      <alignment horizontal="center" vertical="center"/>
    </xf>
    <xf numFmtId="0" fontId="8" fillId="0" borderId="82" xfId="0" applyFont="1" applyBorder="1" applyAlignment="1">
      <alignment horizontal="center" vertical="center"/>
    </xf>
    <xf numFmtId="0" fontId="8" fillId="0" borderId="52" xfId="0" applyFont="1" applyBorder="1" applyAlignment="1">
      <alignment horizontal="center" vertical="center"/>
    </xf>
    <xf numFmtId="0" fontId="8" fillId="0" borderId="83" xfId="0" applyFont="1" applyBorder="1" applyAlignment="1">
      <alignment horizontal="center" vertical="center"/>
    </xf>
    <xf numFmtId="0" fontId="8" fillId="0" borderId="11" xfId="0" applyFont="1" applyBorder="1" applyAlignment="1">
      <alignment/>
    </xf>
    <xf numFmtId="0" fontId="8" fillId="0" borderId="69" xfId="0" applyFont="1" applyBorder="1" applyAlignment="1">
      <alignment/>
    </xf>
    <xf numFmtId="0" fontId="8" fillId="0" borderId="52" xfId="0" applyFont="1" applyBorder="1" applyAlignment="1">
      <alignment/>
    </xf>
    <xf numFmtId="0" fontId="8" fillId="0" borderId="83" xfId="0" applyFont="1" applyBorder="1" applyAlignment="1">
      <alignment/>
    </xf>
    <xf numFmtId="0" fontId="8" fillId="0" borderId="66" xfId="0" applyFont="1" applyBorder="1" applyAlignment="1">
      <alignment/>
    </xf>
    <xf numFmtId="0" fontId="5" fillId="0" borderId="69" xfId="0" applyFont="1" applyBorder="1" applyAlignment="1">
      <alignment horizontal="distributed" vertical="center"/>
    </xf>
    <xf numFmtId="0" fontId="5" fillId="0" borderId="83" xfId="0" applyFont="1" applyBorder="1" applyAlignment="1">
      <alignment horizontal="distributed" vertical="center"/>
    </xf>
    <xf numFmtId="0" fontId="6" fillId="0" borderId="68" xfId="0" applyFont="1" applyBorder="1" applyAlignment="1">
      <alignment horizontal="distributed" vertical="center"/>
    </xf>
    <xf numFmtId="0" fontId="6" fillId="0" borderId="11" xfId="0" applyFont="1" applyBorder="1" applyAlignment="1">
      <alignment horizontal="distributed" vertical="center"/>
    </xf>
    <xf numFmtId="0" fontId="6" fillId="0" borderId="69" xfId="0" applyFont="1" applyBorder="1" applyAlignment="1">
      <alignment horizontal="distributed" vertical="center"/>
    </xf>
    <xf numFmtId="0" fontId="6" fillId="0" borderId="66" xfId="0" applyFont="1" applyBorder="1" applyAlignment="1">
      <alignment horizontal="distributed" vertical="center"/>
    </xf>
    <xf numFmtId="0" fontId="6" fillId="0" borderId="52" xfId="0" applyFont="1" applyBorder="1" applyAlignment="1">
      <alignment horizontal="distributed" vertical="center"/>
    </xf>
    <xf numFmtId="0" fontId="6" fillId="0" borderId="83" xfId="0" applyFont="1" applyBorder="1" applyAlignment="1">
      <alignment horizontal="distributed" vertical="center"/>
    </xf>
    <xf numFmtId="0" fontId="5" fillId="0" borderId="68"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10" xfId="0" applyFont="1" applyBorder="1" applyAlignment="1">
      <alignment horizontal="center" vertical="distributed" textRotation="255"/>
    </xf>
    <xf numFmtId="0" fontId="8" fillId="0" borderId="118" xfId="0" applyFont="1" applyBorder="1" applyAlignment="1">
      <alignment/>
    </xf>
    <xf numFmtId="0" fontId="8" fillId="0" borderId="51" xfId="0" applyFont="1" applyBorder="1" applyAlignment="1">
      <alignment/>
    </xf>
    <xf numFmtId="0" fontId="5" fillId="0" borderId="68" xfId="0" applyFont="1" applyBorder="1" applyAlignment="1">
      <alignment horizontal="center" vertical="center"/>
    </xf>
    <xf numFmtId="0" fontId="8" fillId="0" borderId="19" xfId="0" applyFont="1" applyBorder="1" applyAlignment="1">
      <alignment/>
    </xf>
    <xf numFmtId="0" fontId="5" fillId="0" borderId="11" xfId="0" applyFont="1" applyBorder="1" applyAlignment="1">
      <alignment horizontal="distributed" vertical="center"/>
    </xf>
    <xf numFmtId="0" fontId="8" fillId="0" borderId="20" xfId="0" applyFont="1" applyBorder="1" applyAlignment="1">
      <alignment/>
    </xf>
    <xf numFmtId="0" fontId="5" fillId="0" borderId="69" xfId="0" applyFont="1" applyBorder="1" applyAlignment="1">
      <alignment horizontal="center" vertical="center"/>
    </xf>
    <xf numFmtId="0" fontId="8" fillId="0" borderId="21" xfId="0" applyFont="1" applyBorder="1" applyAlignment="1">
      <alignment/>
    </xf>
    <xf numFmtId="38" fontId="5" fillId="0" borderId="68" xfId="49" applyFont="1" applyBorder="1" applyAlignment="1">
      <alignment horizontal="right" vertical="center"/>
    </xf>
    <xf numFmtId="38" fontId="5" fillId="0" borderId="11" xfId="49" applyFont="1" applyBorder="1" applyAlignment="1">
      <alignment horizontal="right" vertical="center"/>
    </xf>
    <xf numFmtId="38" fontId="5" fillId="0" borderId="19" xfId="49" applyFont="1" applyBorder="1" applyAlignment="1">
      <alignment horizontal="right" vertical="center"/>
    </xf>
    <xf numFmtId="38" fontId="5" fillId="0" borderId="20" xfId="49" applyFont="1" applyBorder="1" applyAlignment="1">
      <alignment horizontal="right" vertical="center"/>
    </xf>
    <xf numFmtId="38" fontId="5" fillId="0" borderId="69" xfId="49" applyFont="1" applyBorder="1" applyAlignment="1">
      <alignment horizontal="left" vertical="top"/>
    </xf>
    <xf numFmtId="38" fontId="5" fillId="0" borderId="21" xfId="49" applyFont="1" applyBorder="1" applyAlignment="1">
      <alignment horizontal="left" vertical="top"/>
    </xf>
    <xf numFmtId="0" fontId="5" fillId="0" borderId="66" xfId="0" applyFont="1" applyBorder="1" applyAlignment="1">
      <alignment horizontal="center" vertical="center"/>
    </xf>
    <xf numFmtId="0" fontId="8" fillId="0" borderId="15" xfId="0" applyFont="1" applyBorder="1" applyAlignment="1">
      <alignment/>
    </xf>
    <xf numFmtId="0" fontId="8" fillId="0" borderId="16" xfId="0" applyFont="1" applyBorder="1" applyAlignment="1">
      <alignment/>
    </xf>
    <xf numFmtId="38" fontId="5" fillId="0" borderId="14" xfId="49" applyFont="1" applyBorder="1" applyAlignment="1">
      <alignment horizontal="right" vertical="center"/>
    </xf>
    <xf numFmtId="38" fontId="5" fillId="0" borderId="15" xfId="49" applyFont="1" applyBorder="1" applyAlignment="1">
      <alignment horizontal="right" vertical="center"/>
    </xf>
    <xf numFmtId="38" fontId="5" fillId="0" borderId="66" xfId="49" applyFont="1" applyBorder="1" applyAlignment="1">
      <alignment horizontal="right" vertical="center"/>
    </xf>
    <xf numFmtId="38" fontId="5" fillId="0" borderId="52" xfId="49" applyFont="1" applyBorder="1" applyAlignment="1">
      <alignment horizontal="right" vertical="center"/>
    </xf>
    <xf numFmtId="38" fontId="8" fillId="0" borderId="16" xfId="49" applyFont="1" applyBorder="1" applyAlignment="1">
      <alignment horizontal="left" vertical="center"/>
    </xf>
    <xf numFmtId="38" fontId="8" fillId="0" borderId="83" xfId="49" applyFont="1" applyBorder="1" applyAlignment="1">
      <alignment horizontal="left" vertical="center"/>
    </xf>
    <xf numFmtId="38" fontId="8" fillId="0" borderId="21" xfId="49" applyFont="1" applyBorder="1" applyAlignment="1">
      <alignment/>
    </xf>
    <xf numFmtId="38" fontId="5" fillId="0" borderId="68" xfId="49" applyFont="1" applyBorder="1" applyAlignment="1">
      <alignment horizontal="right" vertical="center" wrapText="1"/>
    </xf>
    <xf numFmtId="38" fontId="5" fillId="0" borderId="11" xfId="49" applyFont="1" applyBorder="1" applyAlignment="1">
      <alignment horizontal="right" vertical="center" wrapText="1"/>
    </xf>
    <xf numFmtId="38" fontId="5" fillId="0" borderId="68" xfId="49" applyFont="1" applyBorder="1" applyAlignment="1">
      <alignment vertical="center"/>
    </xf>
    <xf numFmtId="38" fontId="5" fillId="0" borderId="11" xfId="49" applyFont="1" applyBorder="1" applyAlignment="1">
      <alignment vertical="center"/>
    </xf>
    <xf numFmtId="38" fontId="5" fillId="0" borderId="19" xfId="49" applyFont="1" applyBorder="1" applyAlignment="1">
      <alignment vertical="center"/>
    </xf>
    <xf numFmtId="38" fontId="5" fillId="0" borderId="20" xfId="49" applyFont="1" applyBorder="1" applyAlignment="1">
      <alignment vertical="center"/>
    </xf>
    <xf numFmtId="38" fontId="5" fillId="0" borderId="70" xfId="49" applyFont="1" applyBorder="1" applyAlignment="1">
      <alignment horizontal="left" vertical="top"/>
    </xf>
    <xf numFmtId="38" fontId="5" fillId="0" borderId="64" xfId="49" applyFont="1" applyBorder="1" applyAlignment="1">
      <alignment horizontal="left" vertical="top"/>
    </xf>
    <xf numFmtId="38" fontId="5" fillId="0" borderId="19" xfId="49" applyFont="1" applyBorder="1" applyAlignment="1">
      <alignment horizontal="right" vertical="center" wrapText="1"/>
    </xf>
    <xf numFmtId="38" fontId="8" fillId="0" borderId="21" xfId="49" applyFont="1" applyBorder="1" applyAlignment="1">
      <alignment horizontal="left" vertical="center"/>
    </xf>
    <xf numFmtId="38" fontId="5" fillId="0" borderId="14" xfId="49" applyFont="1" applyBorder="1" applyAlignment="1">
      <alignment horizontal="right" vertical="center" wrapText="1"/>
    </xf>
    <xf numFmtId="38" fontId="5" fillId="0" borderId="15" xfId="49" applyFont="1" applyBorder="1" applyAlignment="1">
      <alignment horizontal="right" vertical="center" wrapText="1"/>
    </xf>
    <xf numFmtId="38" fontId="5" fillId="0" borderId="18" xfId="49" applyFont="1" applyBorder="1" applyAlignment="1">
      <alignment horizontal="right" vertical="center"/>
    </xf>
    <xf numFmtId="38" fontId="5" fillId="0" borderId="21" xfId="49" applyFont="1" applyBorder="1" applyAlignment="1">
      <alignment horizontal="right" vertical="center"/>
    </xf>
    <xf numFmtId="38" fontId="5" fillId="0" borderId="14" xfId="49" applyFont="1" applyBorder="1" applyAlignment="1">
      <alignment vertical="center"/>
    </xf>
    <xf numFmtId="38" fontId="5" fillId="0" borderId="15" xfId="49" applyFont="1" applyBorder="1" applyAlignment="1">
      <alignment vertical="center"/>
    </xf>
    <xf numFmtId="38" fontId="5" fillId="0" borderId="16" xfId="49" applyFont="1" applyBorder="1" applyAlignment="1">
      <alignment horizontal="center" vertical="center"/>
    </xf>
    <xf numFmtId="38" fontId="5" fillId="0" borderId="21" xfId="49" applyFont="1" applyBorder="1" applyAlignment="1">
      <alignment horizontal="center" vertical="center"/>
    </xf>
    <xf numFmtId="38" fontId="5" fillId="0" borderId="65" xfId="49" applyFont="1" applyBorder="1" applyAlignment="1">
      <alignment horizontal="right" vertical="center"/>
    </xf>
    <xf numFmtId="38" fontId="5" fillId="0" borderId="17" xfId="49" applyFont="1" applyBorder="1" applyAlignment="1">
      <alignment vertical="center"/>
    </xf>
    <xf numFmtId="38" fontId="5" fillId="0" borderId="0" xfId="49" applyFont="1" applyBorder="1" applyAlignment="1">
      <alignment vertical="center"/>
    </xf>
    <xf numFmtId="38" fontId="8" fillId="0" borderId="15" xfId="49" applyFont="1" applyBorder="1" applyAlignment="1">
      <alignment/>
    </xf>
    <xf numFmtId="38" fontId="8" fillId="0" borderId="66" xfId="49" applyFont="1" applyBorder="1" applyAlignment="1">
      <alignment/>
    </xf>
    <xf numFmtId="38" fontId="8" fillId="0" borderId="52" xfId="49" applyFont="1" applyBorder="1" applyAlignment="1">
      <alignment/>
    </xf>
    <xf numFmtId="38" fontId="5" fillId="0" borderId="66" xfId="49" applyFont="1" applyBorder="1" applyAlignment="1">
      <alignment vertical="center"/>
    </xf>
    <xf numFmtId="38" fontId="5" fillId="0" borderId="52" xfId="49" applyFont="1" applyBorder="1" applyAlignment="1">
      <alignment vertical="center"/>
    </xf>
    <xf numFmtId="38" fontId="5" fillId="0" borderId="83" xfId="49" applyFont="1" applyBorder="1" applyAlignment="1">
      <alignment horizontal="center" vertical="center"/>
    </xf>
    <xf numFmtId="38" fontId="5" fillId="0" borderId="77" xfId="49" applyFont="1" applyBorder="1" applyAlignment="1">
      <alignment horizontal="right" vertical="center"/>
    </xf>
    <xf numFmtId="0" fontId="5" fillId="0" borderId="68" xfId="0" applyFont="1" applyBorder="1" applyAlignment="1">
      <alignment horizontal="center"/>
    </xf>
    <xf numFmtId="0" fontId="5" fillId="0" borderId="69" xfId="0" applyFont="1" applyBorder="1" applyAlignment="1">
      <alignment horizontal="center" vertical="center"/>
    </xf>
    <xf numFmtId="38" fontId="8" fillId="0" borderId="69" xfId="49" applyFont="1" applyBorder="1" applyAlignment="1">
      <alignment horizontal="left" vertical="center"/>
    </xf>
    <xf numFmtId="0" fontId="5" fillId="0" borderId="16" xfId="0" applyFont="1" applyBorder="1" applyAlignment="1">
      <alignment horizontal="center" vertical="center"/>
    </xf>
    <xf numFmtId="38" fontId="5" fillId="0" borderId="20" xfId="49" applyFont="1" applyBorder="1" applyAlignment="1">
      <alignment horizontal="right" vertical="center" wrapText="1"/>
    </xf>
    <xf numFmtId="38" fontId="5" fillId="0" borderId="69" xfId="49" applyFont="1" applyBorder="1" applyAlignment="1">
      <alignment horizontal="right" vertical="center"/>
    </xf>
    <xf numFmtId="38" fontId="5" fillId="0" borderId="69" xfId="49" applyFont="1" applyBorder="1" applyAlignment="1">
      <alignment horizontal="center" vertical="center"/>
    </xf>
    <xf numFmtId="38" fontId="5" fillId="0" borderId="88" xfId="49" applyFont="1" applyBorder="1" applyAlignment="1">
      <alignment horizontal="right" vertical="center"/>
    </xf>
    <xf numFmtId="38" fontId="5" fillId="0" borderId="17" xfId="49" applyFont="1" applyBorder="1" applyAlignment="1">
      <alignment horizontal="right" vertical="center" wrapText="1"/>
    </xf>
    <xf numFmtId="38" fontId="5" fillId="0" borderId="0" xfId="49" applyFont="1" applyBorder="1" applyAlignment="1">
      <alignment horizontal="right" vertical="center"/>
    </xf>
    <xf numFmtId="38" fontId="8" fillId="0" borderId="19" xfId="49" applyFont="1" applyBorder="1" applyAlignment="1">
      <alignment/>
    </xf>
    <xf numFmtId="38" fontId="8" fillId="0" borderId="20" xfId="49" applyFont="1" applyBorder="1" applyAlignment="1">
      <alignment/>
    </xf>
    <xf numFmtId="0" fontId="6" fillId="0" borderId="15" xfId="0" applyFont="1" applyBorder="1" applyAlignment="1">
      <alignment horizontal="distributed" vertical="center"/>
    </xf>
    <xf numFmtId="38" fontId="8" fillId="0" borderId="83" xfId="49" applyFont="1" applyBorder="1" applyAlignment="1">
      <alignment/>
    </xf>
    <xf numFmtId="38" fontId="5" fillId="0" borderId="83" xfId="49" applyFont="1" applyBorder="1" applyAlignment="1">
      <alignment horizontal="right" vertical="center"/>
    </xf>
    <xf numFmtId="38" fontId="5" fillId="0" borderId="73" xfId="49" applyFont="1" applyBorder="1" applyAlignment="1">
      <alignment horizontal="right" vertical="center"/>
    </xf>
    <xf numFmtId="38" fontId="8" fillId="0" borderId="11" xfId="49" applyFont="1" applyBorder="1" applyAlignment="1">
      <alignment/>
    </xf>
    <xf numFmtId="38" fontId="5" fillId="0" borderId="70" xfId="49" applyFont="1" applyBorder="1" applyAlignment="1">
      <alignment horizontal="right" vertical="center"/>
    </xf>
    <xf numFmtId="38" fontId="5" fillId="0" borderId="74" xfId="49" applyFont="1" applyBorder="1" applyAlignment="1">
      <alignment horizontal="right" vertical="center"/>
    </xf>
    <xf numFmtId="0" fontId="5" fillId="0" borderId="15" xfId="0" applyFont="1" applyBorder="1" applyAlignment="1">
      <alignment horizontal="distributed" vertical="center" wrapText="1"/>
    </xf>
    <xf numFmtId="0" fontId="5" fillId="0" borderId="0" xfId="0" applyFont="1" applyBorder="1" applyAlignment="1">
      <alignment horizontal="left" vertical="center"/>
    </xf>
    <xf numFmtId="38" fontId="5" fillId="0" borderId="67" xfId="49" applyFont="1" applyBorder="1" applyAlignment="1">
      <alignment horizontal="right" vertical="center"/>
    </xf>
    <xf numFmtId="0" fontId="15" fillId="0" borderId="0" xfId="0" applyFont="1" applyFill="1" applyBorder="1" applyAlignment="1">
      <alignment horizontal="center"/>
    </xf>
    <xf numFmtId="0" fontId="5" fillId="0" borderId="95" xfId="0" applyFont="1" applyBorder="1" applyAlignment="1">
      <alignment horizontal="center" vertical="center"/>
    </xf>
    <xf numFmtId="0" fontId="8" fillId="0" borderId="79" xfId="0" applyFont="1" applyBorder="1" applyAlignment="1">
      <alignment horizontal="center"/>
    </xf>
    <xf numFmtId="0" fontId="8" fillId="0" borderId="89" xfId="0" applyFont="1" applyBorder="1" applyAlignment="1">
      <alignment/>
    </xf>
    <xf numFmtId="0" fontId="8" fillId="0" borderId="76" xfId="0" applyFont="1" applyBorder="1" applyAlignment="1">
      <alignment horizontal="center"/>
    </xf>
    <xf numFmtId="0" fontId="8" fillId="0" borderId="91" xfId="0" applyFont="1" applyBorder="1" applyAlignment="1">
      <alignment/>
    </xf>
    <xf numFmtId="0" fontId="8" fillId="0" borderId="0" xfId="0" applyFont="1" applyBorder="1" applyAlignment="1">
      <alignment/>
    </xf>
    <xf numFmtId="38" fontId="5" fillId="0" borderId="16" xfId="49" applyFont="1" applyBorder="1" applyAlignment="1">
      <alignment horizontal="center"/>
    </xf>
    <xf numFmtId="38" fontId="5" fillId="0" borderId="77" xfId="49" applyFont="1" applyBorder="1" applyAlignment="1">
      <alignment horizontal="center"/>
    </xf>
    <xf numFmtId="38" fontId="5" fillId="0" borderId="74" xfId="49" applyFont="1" applyBorder="1" applyAlignment="1">
      <alignment horizontal="center"/>
    </xf>
    <xf numFmtId="0" fontId="8" fillId="0" borderId="91" xfId="0" applyFont="1" applyBorder="1" applyAlignment="1">
      <alignment horizontal="center"/>
    </xf>
    <xf numFmtId="0" fontId="5" fillId="0" borderId="18" xfId="0" applyFont="1" applyBorder="1" applyAlignment="1">
      <alignment horizontal="center" vertical="center"/>
    </xf>
    <xf numFmtId="0" fontId="5" fillId="0" borderId="14" xfId="0" applyFont="1" applyBorder="1" applyAlignment="1">
      <alignment horizontal="distributed" vertical="center" wrapText="1"/>
    </xf>
    <xf numFmtId="38" fontId="5" fillId="0" borderId="21" xfId="49" applyFont="1" applyBorder="1" applyAlignment="1">
      <alignment horizontal="center"/>
    </xf>
    <xf numFmtId="0" fontId="8" fillId="0" borderId="89" xfId="0" applyFont="1" applyBorder="1" applyAlignment="1">
      <alignment horizontal="center"/>
    </xf>
    <xf numFmtId="0" fontId="5" fillId="0" borderId="15" xfId="0" applyFont="1" applyBorder="1" applyAlignment="1">
      <alignment horizontal="center" vertical="center" wrapText="1"/>
    </xf>
    <xf numFmtId="0" fontId="5" fillId="0" borderId="76" xfId="0" applyFont="1" applyBorder="1" applyAlignment="1">
      <alignment horizontal="center" vertical="distributed" textRotation="255"/>
    </xf>
    <xf numFmtId="0" fontId="8" fillId="0" borderId="18" xfId="0" applyFont="1" applyBorder="1" applyAlignment="1">
      <alignment/>
    </xf>
    <xf numFmtId="38" fontId="8" fillId="0" borderId="67" xfId="49" applyFont="1" applyBorder="1" applyAlignment="1">
      <alignment/>
    </xf>
    <xf numFmtId="0" fontId="8" fillId="0" borderId="82" xfId="0" applyFont="1" applyBorder="1" applyAlignment="1">
      <alignment/>
    </xf>
    <xf numFmtId="0" fontId="7" fillId="0" borderId="0" xfId="0" applyFont="1" applyFill="1" applyBorder="1" applyAlignment="1">
      <alignment horizontal="center"/>
    </xf>
    <xf numFmtId="0" fontId="7" fillId="0" borderId="0" xfId="0" applyFont="1" applyFill="1" applyAlignment="1">
      <alignment horizontal="center" vertical="center"/>
    </xf>
    <xf numFmtId="0" fontId="5" fillId="0" borderId="79"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11" xfId="0" applyFont="1" applyBorder="1" applyAlignment="1">
      <alignment horizontal="center"/>
    </xf>
    <xf numFmtId="0" fontId="5" fillId="0" borderId="66" xfId="0" applyFont="1" applyBorder="1" applyAlignment="1">
      <alignment horizontal="center"/>
    </xf>
    <xf numFmtId="0" fontId="5" fillId="0" borderId="52" xfId="0" applyFont="1" applyBorder="1" applyAlignment="1">
      <alignment horizontal="distributed" vertical="center"/>
    </xf>
    <xf numFmtId="0" fontId="5" fillId="0" borderId="52" xfId="0" applyFont="1" applyBorder="1" applyAlignment="1">
      <alignment horizontal="center"/>
    </xf>
    <xf numFmtId="0" fontId="5" fillId="0" borderId="70" xfId="0" applyFont="1" applyBorder="1" applyAlignment="1">
      <alignment horizontal="center"/>
    </xf>
    <xf numFmtId="0" fontId="5" fillId="0" borderId="67" xfId="0" applyFont="1" applyBorder="1" applyAlignment="1">
      <alignment horizontal="center"/>
    </xf>
    <xf numFmtId="0" fontId="5" fillId="0" borderId="11" xfId="0" applyFont="1" applyBorder="1" applyAlignment="1">
      <alignment horizontal="right" vertical="center"/>
    </xf>
    <xf numFmtId="0" fontId="5" fillId="0" borderId="20" xfId="0" applyFont="1" applyBorder="1" applyAlignment="1">
      <alignment horizontal="right" vertical="center"/>
    </xf>
    <xf numFmtId="0" fontId="5" fillId="0" borderId="18" xfId="0" applyFont="1" applyBorder="1" applyAlignment="1">
      <alignment horizontal="center"/>
    </xf>
    <xf numFmtId="0" fontId="5" fillId="0" borderId="21" xfId="0" applyFont="1" applyBorder="1" applyAlignment="1">
      <alignment horizontal="center"/>
    </xf>
    <xf numFmtId="38" fontId="5" fillId="0" borderId="11" xfId="49" applyFont="1" applyBorder="1" applyAlignment="1">
      <alignment horizontal="right" vertical="center" shrinkToFit="1"/>
    </xf>
    <xf numFmtId="0" fontId="5" fillId="0" borderId="76" xfId="0" applyFont="1" applyBorder="1" applyAlignment="1">
      <alignment horizontal="center"/>
    </xf>
    <xf numFmtId="0" fontId="5" fillId="0" borderId="15" xfId="0" applyFont="1" applyBorder="1" applyAlignment="1">
      <alignment horizontal="right" vertical="center"/>
    </xf>
    <xf numFmtId="0" fontId="5" fillId="0" borderId="16" xfId="0" applyFont="1" applyBorder="1" applyAlignment="1">
      <alignment horizontal="center"/>
    </xf>
    <xf numFmtId="38" fontId="5" fillId="0" borderId="15" xfId="49" applyFont="1" applyBorder="1" applyAlignment="1">
      <alignment horizontal="right" vertical="center" shrinkToFit="1"/>
    </xf>
    <xf numFmtId="0" fontId="6" fillId="0" borderId="15" xfId="0" applyFont="1" applyBorder="1" applyAlignment="1">
      <alignment horizontal="distributed" vertical="center"/>
    </xf>
    <xf numFmtId="0" fontId="5" fillId="0" borderId="15" xfId="0" applyFont="1" applyBorder="1" applyAlignment="1">
      <alignment horizontal="right" vertical="center"/>
    </xf>
    <xf numFmtId="38" fontId="5" fillId="0" borderId="67" xfId="49" applyFont="1" applyBorder="1" applyAlignment="1">
      <alignment horizontal="center"/>
    </xf>
    <xf numFmtId="38" fontId="7" fillId="0" borderId="0" xfId="49" applyFont="1" applyFill="1" applyAlignment="1">
      <alignment horizontal="center" vertical="center"/>
    </xf>
    <xf numFmtId="0" fontId="5" fillId="0" borderId="7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11" xfId="0" applyFont="1" applyBorder="1" applyAlignment="1">
      <alignment horizontal="center" vertical="center" wrapText="1"/>
    </xf>
    <xf numFmtId="0" fontId="8" fillId="0" borderId="70" xfId="0" applyFont="1" applyBorder="1" applyAlignment="1">
      <alignment/>
    </xf>
    <xf numFmtId="0" fontId="8" fillId="0" borderId="67" xfId="0" applyFont="1" applyBorder="1" applyAlignment="1">
      <alignment/>
    </xf>
    <xf numFmtId="0" fontId="2" fillId="0" borderId="0" xfId="0" applyFont="1" applyAlignment="1">
      <alignment horizontal="center"/>
    </xf>
    <xf numFmtId="0" fontId="2" fillId="0" borderId="0" xfId="0" applyFont="1" applyAlignment="1">
      <alignment horizontal="distributed"/>
    </xf>
    <xf numFmtId="0" fontId="7" fillId="0" borderId="0" xfId="0" applyFont="1" applyFill="1" applyAlignment="1">
      <alignment horizontal="center"/>
    </xf>
    <xf numFmtId="0" fontId="5" fillId="0" borderId="70" xfId="0" applyFont="1" applyBorder="1" applyAlignment="1">
      <alignment horizontal="center" vertical="center"/>
    </xf>
    <xf numFmtId="0" fontId="6" fillId="0" borderId="20" xfId="0" applyFont="1" applyBorder="1" applyAlignment="1">
      <alignment horizontal="distributed" vertical="center"/>
    </xf>
    <xf numFmtId="0" fontId="5" fillId="0" borderId="20" xfId="0" applyFont="1" applyBorder="1" applyAlignment="1">
      <alignment horizontal="right" vertical="center"/>
    </xf>
    <xf numFmtId="0" fontId="5" fillId="0" borderId="16" xfId="0" applyFont="1" applyBorder="1" applyAlignment="1">
      <alignment horizontal="center" vertical="distributed" textRotation="255"/>
    </xf>
    <xf numFmtId="0" fontId="5" fillId="0" borderId="91" xfId="0" applyFont="1" applyBorder="1" applyAlignment="1">
      <alignment horizontal="center" vertical="distributed" textRotation="255"/>
    </xf>
    <xf numFmtId="0" fontId="5" fillId="0" borderId="18" xfId="0" applyFont="1" applyBorder="1" applyAlignment="1">
      <alignment horizontal="center" vertical="distributed" textRotation="255"/>
    </xf>
    <xf numFmtId="0" fontId="5" fillId="0" borderId="89" xfId="0" applyFont="1" applyBorder="1" applyAlignment="1">
      <alignment horizontal="center" vertical="distributed" textRotation="255"/>
    </xf>
    <xf numFmtId="0" fontId="5" fillId="0" borderId="21" xfId="0" applyFont="1" applyBorder="1" applyAlignment="1">
      <alignment horizontal="center" vertical="distributed" textRotation="255"/>
    </xf>
    <xf numFmtId="0" fontId="5" fillId="0" borderId="17" xfId="0" applyFont="1" applyBorder="1" applyAlignment="1">
      <alignment horizontal="center"/>
    </xf>
    <xf numFmtId="0" fontId="5" fillId="0" borderId="21" xfId="0" applyFont="1" applyBorder="1" applyAlignment="1">
      <alignment horizontal="center" vertical="center"/>
    </xf>
    <xf numFmtId="0" fontId="6" fillId="0" borderId="20" xfId="0" applyFont="1" applyBorder="1" applyAlignment="1">
      <alignment horizontal="distributed" vertical="center"/>
    </xf>
    <xf numFmtId="0" fontId="5" fillId="0" borderId="52" xfId="0" applyFont="1" applyBorder="1" applyAlignment="1">
      <alignment horizontal="right" vertical="center"/>
    </xf>
    <xf numFmtId="0" fontId="8" fillId="0" borderId="0" xfId="0" applyFont="1" applyBorder="1" applyAlignment="1">
      <alignment horizontal="left" vertical="center"/>
    </xf>
    <xf numFmtId="178" fontId="5" fillId="33" borderId="24" xfId="0" applyNumberFormat="1" applyFont="1" applyFill="1" applyBorder="1" applyAlignment="1">
      <alignment/>
    </xf>
    <xf numFmtId="38" fontId="5" fillId="33" borderId="24" xfId="49" applyFont="1" applyFill="1" applyBorder="1" applyAlignment="1">
      <alignment/>
    </xf>
    <xf numFmtId="178" fontId="5" fillId="33" borderId="23" xfId="0" applyNumberFormat="1" applyFont="1" applyFill="1" applyBorder="1" applyAlignment="1">
      <alignment/>
    </xf>
    <xf numFmtId="178" fontId="5" fillId="33" borderId="23" xfId="0" applyNumberFormat="1" applyFont="1" applyFill="1" applyBorder="1" applyAlignment="1">
      <alignment shrinkToFit="1"/>
    </xf>
    <xf numFmtId="182" fontId="5" fillId="33" borderId="23" xfId="0" applyNumberFormat="1" applyFont="1" applyFill="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府民税配当割、譲渡所得割決定額調"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14</xdr:row>
      <xdr:rowOff>28575</xdr:rowOff>
    </xdr:from>
    <xdr:to>
      <xdr:col>5</xdr:col>
      <xdr:colOff>9525</xdr:colOff>
      <xdr:row>14</xdr:row>
      <xdr:rowOff>28575</xdr:rowOff>
    </xdr:to>
    <xdr:sp>
      <xdr:nvSpPr>
        <xdr:cNvPr id="1" name="Line 1"/>
        <xdr:cNvSpPr>
          <a:spLocks/>
        </xdr:cNvSpPr>
      </xdr:nvSpPr>
      <xdr:spPr>
        <a:xfrm flipH="1">
          <a:off x="2476500" y="26860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9525</xdr:rowOff>
    </xdr:from>
    <xdr:to>
      <xdr:col>8</xdr:col>
      <xdr:colOff>0</xdr:colOff>
      <xdr:row>19</xdr:row>
      <xdr:rowOff>171450</xdr:rowOff>
    </xdr:to>
    <xdr:sp>
      <xdr:nvSpPr>
        <xdr:cNvPr id="2" name="Line 2"/>
        <xdr:cNvSpPr>
          <a:spLocks/>
        </xdr:cNvSpPr>
      </xdr:nvSpPr>
      <xdr:spPr>
        <a:xfrm flipH="1">
          <a:off x="247650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3" name="Line 3"/>
        <xdr:cNvSpPr>
          <a:spLocks/>
        </xdr:cNvSpPr>
      </xdr:nvSpPr>
      <xdr:spPr>
        <a:xfrm flipH="1">
          <a:off x="2476500" y="46767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9525</xdr:rowOff>
    </xdr:from>
    <xdr:to>
      <xdr:col>8</xdr:col>
      <xdr:colOff>0</xdr:colOff>
      <xdr:row>30</xdr:row>
      <xdr:rowOff>171450</xdr:rowOff>
    </xdr:to>
    <xdr:sp>
      <xdr:nvSpPr>
        <xdr:cNvPr id="4" name="Line 4"/>
        <xdr:cNvSpPr>
          <a:spLocks/>
        </xdr:cNvSpPr>
      </xdr:nvSpPr>
      <xdr:spPr>
        <a:xfrm flipH="1">
          <a:off x="247650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9525</xdr:rowOff>
    </xdr:from>
    <xdr:to>
      <xdr:col>16</xdr:col>
      <xdr:colOff>0</xdr:colOff>
      <xdr:row>19</xdr:row>
      <xdr:rowOff>171450</xdr:rowOff>
    </xdr:to>
    <xdr:sp>
      <xdr:nvSpPr>
        <xdr:cNvPr id="5" name="Line 5"/>
        <xdr:cNvSpPr>
          <a:spLocks/>
        </xdr:cNvSpPr>
      </xdr:nvSpPr>
      <xdr:spPr>
        <a:xfrm flipH="1">
          <a:off x="737235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xdr:rowOff>
    </xdr:from>
    <xdr:to>
      <xdr:col>16</xdr:col>
      <xdr:colOff>0</xdr:colOff>
      <xdr:row>30</xdr:row>
      <xdr:rowOff>171450</xdr:rowOff>
    </xdr:to>
    <xdr:sp>
      <xdr:nvSpPr>
        <xdr:cNvPr id="6" name="Line 6"/>
        <xdr:cNvSpPr>
          <a:spLocks/>
        </xdr:cNvSpPr>
      </xdr:nvSpPr>
      <xdr:spPr>
        <a:xfrm flipH="1">
          <a:off x="737235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7" name="Line 7"/>
        <xdr:cNvSpPr>
          <a:spLocks/>
        </xdr:cNvSpPr>
      </xdr:nvSpPr>
      <xdr:spPr>
        <a:xfrm flipH="1">
          <a:off x="2476500" y="26860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9525</xdr:rowOff>
    </xdr:from>
    <xdr:to>
      <xdr:col>8</xdr:col>
      <xdr:colOff>0</xdr:colOff>
      <xdr:row>19</xdr:row>
      <xdr:rowOff>171450</xdr:rowOff>
    </xdr:to>
    <xdr:sp>
      <xdr:nvSpPr>
        <xdr:cNvPr id="8" name="Line 8"/>
        <xdr:cNvSpPr>
          <a:spLocks/>
        </xdr:cNvSpPr>
      </xdr:nvSpPr>
      <xdr:spPr>
        <a:xfrm flipH="1">
          <a:off x="247650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9" name="Line 9"/>
        <xdr:cNvSpPr>
          <a:spLocks/>
        </xdr:cNvSpPr>
      </xdr:nvSpPr>
      <xdr:spPr>
        <a:xfrm flipH="1">
          <a:off x="2476500" y="46767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9525</xdr:rowOff>
    </xdr:from>
    <xdr:to>
      <xdr:col>8</xdr:col>
      <xdr:colOff>0</xdr:colOff>
      <xdr:row>30</xdr:row>
      <xdr:rowOff>171450</xdr:rowOff>
    </xdr:to>
    <xdr:sp>
      <xdr:nvSpPr>
        <xdr:cNvPr id="10" name="Line 10"/>
        <xdr:cNvSpPr>
          <a:spLocks/>
        </xdr:cNvSpPr>
      </xdr:nvSpPr>
      <xdr:spPr>
        <a:xfrm flipH="1">
          <a:off x="247650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9525</xdr:rowOff>
    </xdr:from>
    <xdr:to>
      <xdr:col>16</xdr:col>
      <xdr:colOff>0</xdr:colOff>
      <xdr:row>19</xdr:row>
      <xdr:rowOff>171450</xdr:rowOff>
    </xdr:to>
    <xdr:sp>
      <xdr:nvSpPr>
        <xdr:cNvPr id="11" name="Line 11"/>
        <xdr:cNvSpPr>
          <a:spLocks/>
        </xdr:cNvSpPr>
      </xdr:nvSpPr>
      <xdr:spPr>
        <a:xfrm flipH="1">
          <a:off x="737235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xdr:rowOff>
    </xdr:from>
    <xdr:to>
      <xdr:col>16</xdr:col>
      <xdr:colOff>0</xdr:colOff>
      <xdr:row>30</xdr:row>
      <xdr:rowOff>171450</xdr:rowOff>
    </xdr:to>
    <xdr:sp>
      <xdr:nvSpPr>
        <xdr:cNvPr id="12" name="Line 12"/>
        <xdr:cNvSpPr>
          <a:spLocks/>
        </xdr:cNvSpPr>
      </xdr:nvSpPr>
      <xdr:spPr>
        <a:xfrm flipH="1">
          <a:off x="737235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13" name="Line 1"/>
        <xdr:cNvSpPr>
          <a:spLocks/>
        </xdr:cNvSpPr>
      </xdr:nvSpPr>
      <xdr:spPr>
        <a:xfrm flipH="1">
          <a:off x="2476500" y="26860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9525</xdr:rowOff>
    </xdr:from>
    <xdr:to>
      <xdr:col>8</xdr:col>
      <xdr:colOff>0</xdr:colOff>
      <xdr:row>19</xdr:row>
      <xdr:rowOff>171450</xdr:rowOff>
    </xdr:to>
    <xdr:sp>
      <xdr:nvSpPr>
        <xdr:cNvPr id="14" name="Line 2"/>
        <xdr:cNvSpPr>
          <a:spLocks/>
        </xdr:cNvSpPr>
      </xdr:nvSpPr>
      <xdr:spPr>
        <a:xfrm flipH="1">
          <a:off x="247650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15" name="Line 3"/>
        <xdr:cNvSpPr>
          <a:spLocks/>
        </xdr:cNvSpPr>
      </xdr:nvSpPr>
      <xdr:spPr>
        <a:xfrm flipH="1">
          <a:off x="2476500" y="46767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9525</xdr:rowOff>
    </xdr:from>
    <xdr:to>
      <xdr:col>8</xdr:col>
      <xdr:colOff>0</xdr:colOff>
      <xdr:row>30</xdr:row>
      <xdr:rowOff>171450</xdr:rowOff>
    </xdr:to>
    <xdr:sp>
      <xdr:nvSpPr>
        <xdr:cNvPr id="16" name="Line 4"/>
        <xdr:cNvSpPr>
          <a:spLocks/>
        </xdr:cNvSpPr>
      </xdr:nvSpPr>
      <xdr:spPr>
        <a:xfrm flipH="1">
          <a:off x="247650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9525</xdr:rowOff>
    </xdr:from>
    <xdr:to>
      <xdr:col>16</xdr:col>
      <xdr:colOff>0</xdr:colOff>
      <xdr:row>19</xdr:row>
      <xdr:rowOff>171450</xdr:rowOff>
    </xdr:to>
    <xdr:sp>
      <xdr:nvSpPr>
        <xdr:cNvPr id="17" name="Line 5"/>
        <xdr:cNvSpPr>
          <a:spLocks/>
        </xdr:cNvSpPr>
      </xdr:nvSpPr>
      <xdr:spPr>
        <a:xfrm flipH="1">
          <a:off x="737235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xdr:rowOff>
    </xdr:from>
    <xdr:to>
      <xdr:col>16</xdr:col>
      <xdr:colOff>0</xdr:colOff>
      <xdr:row>30</xdr:row>
      <xdr:rowOff>171450</xdr:rowOff>
    </xdr:to>
    <xdr:sp>
      <xdr:nvSpPr>
        <xdr:cNvPr id="18" name="Line 6"/>
        <xdr:cNvSpPr>
          <a:spLocks/>
        </xdr:cNvSpPr>
      </xdr:nvSpPr>
      <xdr:spPr>
        <a:xfrm flipH="1">
          <a:off x="737235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19" name="Line 7"/>
        <xdr:cNvSpPr>
          <a:spLocks/>
        </xdr:cNvSpPr>
      </xdr:nvSpPr>
      <xdr:spPr>
        <a:xfrm flipH="1">
          <a:off x="2476500" y="26860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9525</xdr:rowOff>
    </xdr:from>
    <xdr:to>
      <xdr:col>8</xdr:col>
      <xdr:colOff>0</xdr:colOff>
      <xdr:row>19</xdr:row>
      <xdr:rowOff>171450</xdr:rowOff>
    </xdr:to>
    <xdr:sp>
      <xdr:nvSpPr>
        <xdr:cNvPr id="20" name="Line 8"/>
        <xdr:cNvSpPr>
          <a:spLocks/>
        </xdr:cNvSpPr>
      </xdr:nvSpPr>
      <xdr:spPr>
        <a:xfrm flipH="1">
          <a:off x="247650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21" name="Line 9"/>
        <xdr:cNvSpPr>
          <a:spLocks/>
        </xdr:cNvSpPr>
      </xdr:nvSpPr>
      <xdr:spPr>
        <a:xfrm flipH="1">
          <a:off x="2476500" y="46767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9525</xdr:rowOff>
    </xdr:from>
    <xdr:to>
      <xdr:col>8</xdr:col>
      <xdr:colOff>0</xdr:colOff>
      <xdr:row>30</xdr:row>
      <xdr:rowOff>171450</xdr:rowOff>
    </xdr:to>
    <xdr:sp>
      <xdr:nvSpPr>
        <xdr:cNvPr id="22" name="Line 10"/>
        <xdr:cNvSpPr>
          <a:spLocks/>
        </xdr:cNvSpPr>
      </xdr:nvSpPr>
      <xdr:spPr>
        <a:xfrm flipH="1">
          <a:off x="247650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9525</xdr:rowOff>
    </xdr:from>
    <xdr:to>
      <xdr:col>16</xdr:col>
      <xdr:colOff>0</xdr:colOff>
      <xdr:row>19</xdr:row>
      <xdr:rowOff>171450</xdr:rowOff>
    </xdr:to>
    <xdr:sp>
      <xdr:nvSpPr>
        <xdr:cNvPr id="23" name="Line 11"/>
        <xdr:cNvSpPr>
          <a:spLocks/>
        </xdr:cNvSpPr>
      </xdr:nvSpPr>
      <xdr:spPr>
        <a:xfrm flipH="1">
          <a:off x="737235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xdr:rowOff>
    </xdr:from>
    <xdr:to>
      <xdr:col>16</xdr:col>
      <xdr:colOff>0</xdr:colOff>
      <xdr:row>30</xdr:row>
      <xdr:rowOff>171450</xdr:rowOff>
    </xdr:to>
    <xdr:sp>
      <xdr:nvSpPr>
        <xdr:cNvPr id="24" name="Line 12"/>
        <xdr:cNvSpPr>
          <a:spLocks/>
        </xdr:cNvSpPr>
      </xdr:nvSpPr>
      <xdr:spPr>
        <a:xfrm flipH="1">
          <a:off x="737235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25" name="Line 1"/>
        <xdr:cNvSpPr>
          <a:spLocks/>
        </xdr:cNvSpPr>
      </xdr:nvSpPr>
      <xdr:spPr>
        <a:xfrm flipH="1">
          <a:off x="2476500" y="26860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9525</xdr:rowOff>
    </xdr:from>
    <xdr:to>
      <xdr:col>8</xdr:col>
      <xdr:colOff>0</xdr:colOff>
      <xdr:row>19</xdr:row>
      <xdr:rowOff>171450</xdr:rowOff>
    </xdr:to>
    <xdr:sp>
      <xdr:nvSpPr>
        <xdr:cNvPr id="26" name="Line 2"/>
        <xdr:cNvSpPr>
          <a:spLocks/>
        </xdr:cNvSpPr>
      </xdr:nvSpPr>
      <xdr:spPr>
        <a:xfrm flipH="1">
          <a:off x="247650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27" name="Line 3"/>
        <xdr:cNvSpPr>
          <a:spLocks/>
        </xdr:cNvSpPr>
      </xdr:nvSpPr>
      <xdr:spPr>
        <a:xfrm flipH="1">
          <a:off x="2476500" y="46767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9525</xdr:rowOff>
    </xdr:from>
    <xdr:to>
      <xdr:col>8</xdr:col>
      <xdr:colOff>0</xdr:colOff>
      <xdr:row>30</xdr:row>
      <xdr:rowOff>171450</xdr:rowOff>
    </xdr:to>
    <xdr:sp>
      <xdr:nvSpPr>
        <xdr:cNvPr id="28" name="Line 4"/>
        <xdr:cNvSpPr>
          <a:spLocks/>
        </xdr:cNvSpPr>
      </xdr:nvSpPr>
      <xdr:spPr>
        <a:xfrm flipH="1">
          <a:off x="247650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9525</xdr:rowOff>
    </xdr:from>
    <xdr:to>
      <xdr:col>16</xdr:col>
      <xdr:colOff>0</xdr:colOff>
      <xdr:row>19</xdr:row>
      <xdr:rowOff>171450</xdr:rowOff>
    </xdr:to>
    <xdr:sp>
      <xdr:nvSpPr>
        <xdr:cNvPr id="29" name="Line 5"/>
        <xdr:cNvSpPr>
          <a:spLocks/>
        </xdr:cNvSpPr>
      </xdr:nvSpPr>
      <xdr:spPr>
        <a:xfrm flipH="1">
          <a:off x="737235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xdr:rowOff>
    </xdr:from>
    <xdr:to>
      <xdr:col>16</xdr:col>
      <xdr:colOff>0</xdr:colOff>
      <xdr:row>30</xdr:row>
      <xdr:rowOff>171450</xdr:rowOff>
    </xdr:to>
    <xdr:sp>
      <xdr:nvSpPr>
        <xdr:cNvPr id="30" name="Line 6"/>
        <xdr:cNvSpPr>
          <a:spLocks/>
        </xdr:cNvSpPr>
      </xdr:nvSpPr>
      <xdr:spPr>
        <a:xfrm flipH="1">
          <a:off x="737235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31" name="Line 7"/>
        <xdr:cNvSpPr>
          <a:spLocks/>
        </xdr:cNvSpPr>
      </xdr:nvSpPr>
      <xdr:spPr>
        <a:xfrm flipH="1">
          <a:off x="2476500" y="26860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9525</xdr:rowOff>
    </xdr:from>
    <xdr:to>
      <xdr:col>8</xdr:col>
      <xdr:colOff>0</xdr:colOff>
      <xdr:row>19</xdr:row>
      <xdr:rowOff>171450</xdr:rowOff>
    </xdr:to>
    <xdr:sp>
      <xdr:nvSpPr>
        <xdr:cNvPr id="32" name="Line 8"/>
        <xdr:cNvSpPr>
          <a:spLocks/>
        </xdr:cNvSpPr>
      </xdr:nvSpPr>
      <xdr:spPr>
        <a:xfrm flipH="1">
          <a:off x="247650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33" name="Line 9"/>
        <xdr:cNvSpPr>
          <a:spLocks/>
        </xdr:cNvSpPr>
      </xdr:nvSpPr>
      <xdr:spPr>
        <a:xfrm flipH="1">
          <a:off x="2476500" y="46767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9525</xdr:rowOff>
    </xdr:from>
    <xdr:to>
      <xdr:col>8</xdr:col>
      <xdr:colOff>0</xdr:colOff>
      <xdr:row>30</xdr:row>
      <xdr:rowOff>171450</xdr:rowOff>
    </xdr:to>
    <xdr:sp>
      <xdr:nvSpPr>
        <xdr:cNvPr id="34" name="Line 10"/>
        <xdr:cNvSpPr>
          <a:spLocks/>
        </xdr:cNvSpPr>
      </xdr:nvSpPr>
      <xdr:spPr>
        <a:xfrm flipH="1">
          <a:off x="247650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9525</xdr:rowOff>
    </xdr:from>
    <xdr:to>
      <xdr:col>16</xdr:col>
      <xdr:colOff>0</xdr:colOff>
      <xdr:row>19</xdr:row>
      <xdr:rowOff>171450</xdr:rowOff>
    </xdr:to>
    <xdr:sp>
      <xdr:nvSpPr>
        <xdr:cNvPr id="35" name="Line 11"/>
        <xdr:cNvSpPr>
          <a:spLocks/>
        </xdr:cNvSpPr>
      </xdr:nvSpPr>
      <xdr:spPr>
        <a:xfrm flipH="1">
          <a:off x="737235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xdr:rowOff>
    </xdr:from>
    <xdr:to>
      <xdr:col>16</xdr:col>
      <xdr:colOff>0</xdr:colOff>
      <xdr:row>30</xdr:row>
      <xdr:rowOff>171450</xdr:rowOff>
    </xdr:to>
    <xdr:sp>
      <xdr:nvSpPr>
        <xdr:cNvPr id="36" name="Line 12"/>
        <xdr:cNvSpPr>
          <a:spLocks/>
        </xdr:cNvSpPr>
      </xdr:nvSpPr>
      <xdr:spPr>
        <a:xfrm flipH="1">
          <a:off x="737235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37" name="Line 1"/>
        <xdr:cNvSpPr>
          <a:spLocks/>
        </xdr:cNvSpPr>
      </xdr:nvSpPr>
      <xdr:spPr>
        <a:xfrm flipH="1">
          <a:off x="2476500" y="26860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9525</xdr:rowOff>
    </xdr:from>
    <xdr:to>
      <xdr:col>8</xdr:col>
      <xdr:colOff>0</xdr:colOff>
      <xdr:row>19</xdr:row>
      <xdr:rowOff>171450</xdr:rowOff>
    </xdr:to>
    <xdr:sp>
      <xdr:nvSpPr>
        <xdr:cNvPr id="38" name="Line 2"/>
        <xdr:cNvSpPr>
          <a:spLocks/>
        </xdr:cNvSpPr>
      </xdr:nvSpPr>
      <xdr:spPr>
        <a:xfrm flipH="1">
          <a:off x="247650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39" name="Line 3"/>
        <xdr:cNvSpPr>
          <a:spLocks/>
        </xdr:cNvSpPr>
      </xdr:nvSpPr>
      <xdr:spPr>
        <a:xfrm flipH="1">
          <a:off x="2476500" y="46767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9525</xdr:rowOff>
    </xdr:from>
    <xdr:to>
      <xdr:col>8</xdr:col>
      <xdr:colOff>0</xdr:colOff>
      <xdr:row>30</xdr:row>
      <xdr:rowOff>171450</xdr:rowOff>
    </xdr:to>
    <xdr:sp>
      <xdr:nvSpPr>
        <xdr:cNvPr id="40" name="Line 4"/>
        <xdr:cNvSpPr>
          <a:spLocks/>
        </xdr:cNvSpPr>
      </xdr:nvSpPr>
      <xdr:spPr>
        <a:xfrm flipH="1">
          <a:off x="247650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9525</xdr:rowOff>
    </xdr:from>
    <xdr:to>
      <xdr:col>16</xdr:col>
      <xdr:colOff>0</xdr:colOff>
      <xdr:row>19</xdr:row>
      <xdr:rowOff>171450</xdr:rowOff>
    </xdr:to>
    <xdr:sp>
      <xdr:nvSpPr>
        <xdr:cNvPr id="41" name="Line 5"/>
        <xdr:cNvSpPr>
          <a:spLocks/>
        </xdr:cNvSpPr>
      </xdr:nvSpPr>
      <xdr:spPr>
        <a:xfrm flipH="1">
          <a:off x="737235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xdr:rowOff>
    </xdr:from>
    <xdr:to>
      <xdr:col>16</xdr:col>
      <xdr:colOff>0</xdr:colOff>
      <xdr:row>30</xdr:row>
      <xdr:rowOff>171450</xdr:rowOff>
    </xdr:to>
    <xdr:sp>
      <xdr:nvSpPr>
        <xdr:cNvPr id="42" name="Line 6"/>
        <xdr:cNvSpPr>
          <a:spLocks/>
        </xdr:cNvSpPr>
      </xdr:nvSpPr>
      <xdr:spPr>
        <a:xfrm flipH="1">
          <a:off x="737235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43" name="Line 7"/>
        <xdr:cNvSpPr>
          <a:spLocks/>
        </xdr:cNvSpPr>
      </xdr:nvSpPr>
      <xdr:spPr>
        <a:xfrm flipH="1">
          <a:off x="2476500" y="26860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9525</xdr:rowOff>
    </xdr:from>
    <xdr:to>
      <xdr:col>8</xdr:col>
      <xdr:colOff>0</xdr:colOff>
      <xdr:row>19</xdr:row>
      <xdr:rowOff>171450</xdr:rowOff>
    </xdr:to>
    <xdr:sp>
      <xdr:nvSpPr>
        <xdr:cNvPr id="44" name="Line 8"/>
        <xdr:cNvSpPr>
          <a:spLocks/>
        </xdr:cNvSpPr>
      </xdr:nvSpPr>
      <xdr:spPr>
        <a:xfrm flipH="1">
          <a:off x="247650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45" name="Line 9"/>
        <xdr:cNvSpPr>
          <a:spLocks/>
        </xdr:cNvSpPr>
      </xdr:nvSpPr>
      <xdr:spPr>
        <a:xfrm flipH="1">
          <a:off x="2476500" y="46767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9525</xdr:rowOff>
    </xdr:from>
    <xdr:to>
      <xdr:col>8</xdr:col>
      <xdr:colOff>0</xdr:colOff>
      <xdr:row>30</xdr:row>
      <xdr:rowOff>171450</xdr:rowOff>
    </xdr:to>
    <xdr:sp>
      <xdr:nvSpPr>
        <xdr:cNvPr id="46" name="Line 10"/>
        <xdr:cNvSpPr>
          <a:spLocks/>
        </xdr:cNvSpPr>
      </xdr:nvSpPr>
      <xdr:spPr>
        <a:xfrm flipH="1">
          <a:off x="247650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9525</xdr:rowOff>
    </xdr:from>
    <xdr:to>
      <xdr:col>16</xdr:col>
      <xdr:colOff>0</xdr:colOff>
      <xdr:row>19</xdr:row>
      <xdr:rowOff>171450</xdr:rowOff>
    </xdr:to>
    <xdr:sp>
      <xdr:nvSpPr>
        <xdr:cNvPr id="47" name="Line 11"/>
        <xdr:cNvSpPr>
          <a:spLocks/>
        </xdr:cNvSpPr>
      </xdr:nvSpPr>
      <xdr:spPr>
        <a:xfrm flipH="1">
          <a:off x="737235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xdr:rowOff>
    </xdr:from>
    <xdr:to>
      <xdr:col>16</xdr:col>
      <xdr:colOff>0</xdr:colOff>
      <xdr:row>30</xdr:row>
      <xdr:rowOff>171450</xdr:rowOff>
    </xdr:to>
    <xdr:sp>
      <xdr:nvSpPr>
        <xdr:cNvPr id="48" name="Line 12"/>
        <xdr:cNvSpPr>
          <a:spLocks/>
        </xdr:cNvSpPr>
      </xdr:nvSpPr>
      <xdr:spPr>
        <a:xfrm flipH="1">
          <a:off x="737235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49" name="Line 1"/>
        <xdr:cNvSpPr>
          <a:spLocks/>
        </xdr:cNvSpPr>
      </xdr:nvSpPr>
      <xdr:spPr>
        <a:xfrm flipH="1">
          <a:off x="2476500" y="26860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9525</xdr:rowOff>
    </xdr:from>
    <xdr:to>
      <xdr:col>8</xdr:col>
      <xdr:colOff>0</xdr:colOff>
      <xdr:row>19</xdr:row>
      <xdr:rowOff>171450</xdr:rowOff>
    </xdr:to>
    <xdr:sp>
      <xdr:nvSpPr>
        <xdr:cNvPr id="50" name="Line 2"/>
        <xdr:cNvSpPr>
          <a:spLocks/>
        </xdr:cNvSpPr>
      </xdr:nvSpPr>
      <xdr:spPr>
        <a:xfrm flipH="1">
          <a:off x="247650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51" name="Line 3"/>
        <xdr:cNvSpPr>
          <a:spLocks/>
        </xdr:cNvSpPr>
      </xdr:nvSpPr>
      <xdr:spPr>
        <a:xfrm flipH="1">
          <a:off x="2476500" y="46767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9525</xdr:rowOff>
    </xdr:from>
    <xdr:to>
      <xdr:col>8</xdr:col>
      <xdr:colOff>0</xdr:colOff>
      <xdr:row>30</xdr:row>
      <xdr:rowOff>171450</xdr:rowOff>
    </xdr:to>
    <xdr:sp>
      <xdr:nvSpPr>
        <xdr:cNvPr id="52" name="Line 4"/>
        <xdr:cNvSpPr>
          <a:spLocks/>
        </xdr:cNvSpPr>
      </xdr:nvSpPr>
      <xdr:spPr>
        <a:xfrm flipH="1">
          <a:off x="247650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9525</xdr:rowOff>
    </xdr:from>
    <xdr:to>
      <xdr:col>16</xdr:col>
      <xdr:colOff>0</xdr:colOff>
      <xdr:row>19</xdr:row>
      <xdr:rowOff>171450</xdr:rowOff>
    </xdr:to>
    <xdr:sp>
      <xdr:nvSpPr>
        <xdr:cNvPr id="53" name="Line 5"/>
        <xdr:cNvSpPr>
          <a:spLocks/>
        </xdr:cNvSpPr>
      </xdr:nvSpPr>
      <xdr:spPr>
        <a:xfrm flipH="1">
          <a:off x="737235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xdr:rowOff>
    </xdr:from>
    <xdr:to>
      <xdr:col>16</xdr:col>
      <xdr:colOff>0</xdr:colOff>
      <xdr:row>30</xdr:row>
      <xdr:rowOff>171450</xdr:rowOff>
    </xdr:to>
    <xdr:sp>
      <xdr:nvSpPr>
        <xdr:cNvPr id="54" name="Line 6"/>
        <xdr:cNvSpPr>
          <a:spLocks/>
        </xdr:cNvSpPr>
      </xdr:nvSpPr>
      <xdr:spPr>
        <a:xfrm flipH="1">
          <a:off x="737235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55" name="Line 7"/>
        <xdr:cNvSpPr>
          <a:spLocks/>
        </xdr:cNvSpPr>
      </xdr:nvSpPr>
      <xdr:spPr>
        <a:xfrm flipH="1">
          <a:off x="2476500" y="26860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9525</xdr:rowOff>
    </xdr:from>
    <xdr:to>
      <xdr:col>8</xdr:col>
      <xdr:colOff>0</xdr:colOff>
      <xdr:row>19</xdr:row>
      <xdr:rowOff>171450</xdr:rowOff>
    </xdr:to>
    <xdr:sp>
      <xdr:nvSpPr>
        <xdr:cNvPr id="56" name="Line 8"/>
        <xdr:cNvSpPr>
          <a:spLocks/>
        </xdr:cNvSpPr>
      </xdr:nvSpPr>
      <xdr:spPr>
        <a:xfrm flipH="1">
          <a:off x="247650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57" name="Line 9"/>
        <xdr:cNvSpPr>
          <a:spLocks/>
        </xdr:cNvSpPr>
      </xdr:nvSpPr>
      <xdr:spPr>
        <a:xfrm flipH="1">
          <a:off x="2476500" y="46767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9525</xdr:rowOff>
    </xdr:from>
    <xdr:to>
      <xdr:col>8</xdr:col>
      <xdr:colOff>0</xdr:colOff>
      <xdr:row>30</xdr:row>
      <xdr:rowOff>171450</xdr:rowOff>
    </xdr:to>
    <xdr:sp>
      <xdr:nvSpPr>
        <xdr:cNvPr id="58" name="Line 10"/>
        <xdr:cNvSpPr>
          <a:spLocks/>
        </xdr:cNvSpPr>
      </xdr:nvSpPr>
      <xdr:spPr>
        <a:xfrm flipH="1">
          <a:off x="247650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9525</xdr:rowOff>
    </xdr:from>
    <xdr:to>
      <xdr:col>16</xdr:col>
      <xdr:colOff>0</xdr:colOff>
      <xdr:row>19</xdr:row>
      <xdr:rowOff>171450</xdr:rowOff>
    </xdr:to>
    <xdr:sp>
      <xdr:nvSpPr>
        <xdr:cNvPr id="59" name="Line 11"/>
        <xdr:cNvSpPr>
          <a:spLocks/>
        </xdr:cNvSpPr>
      </xdr:nvSpPr>
      <xdr:spPr>
        <a:xfrm flipH="1">
          <a:off x="737235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xdr:rowOff>
    </xdr:from>
    <xdr:to>
      <xdr:col>16</xdr:col>
      <xdr:colOff>0</xdr:colOff>
      <xdr:row>30</xdr:row>
      <xdr:rowOff>171450</xdr:rowOff>
    </xdr:to>
    <xdr:sp>
      <xdr:nvSpPr>
        <xdr:cNvPr id="60" name="Line 12"/>
        <xdr:cNvSpPr>
          <a:spLocks/>
        </xdr:cNvSpPr>
      </xdr:nvSpPr>
      <xdr:spPr>
        <a:xfrm flipH="1">
          <a:off x="737235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61" name="Line 1"/>
        <xdr:cNvSpPr>
          <a:spLocks/>
        </xdr:cNvSpPr>
      </xdr:nvSpPr>
      <xdr:spPr>
        <a:xfrm flipH="1">
          <a:off x="2476500" y="26860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9525</xdr:rowOff>
    </xdr:from>
    <xdr:to>
      <xdr:col>8</xdr:col>
      <xdr:colOff>0</xdr:colOff>
      <xdr:row>19</xdr:row>
      <xdr:rowOff>171450</xdr:rowOff>
    </xdr:to>
    <xdr:sp>
      <xdr:nvSpPr>
        <xdr:cNvPr id="62" name="Line 2"/>
        <xdr:cNvSpPr>
          <a:spLocks/>
        </xdr:cNvSpPr>
      </xdr:nvSpPr>
      <xdr:spPr>
        <a:xfrm flipH="1">
          <a:off x="247650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63" name="Line 3"/>
        <xdr:cNvSpPr>
          <a:spLocks/>
        </xdr:cNvSpPr>
      </xdr:nvSpPr>
      <xdr:spPr>
        <a:xfrm flipH="1">
          <a:off x="2476500" y="46767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9525</xdr:rowOff>
    </xdr:from>
    <xdr:to>
      <xdr:col>8</xdr:col>
      <xdr:colOff>0</xdr:colOff>
      <xdr:row>30</xdr:row>
      <xdr:rowOff>171450</xdr:rowOff>
    </xdr:to>
    <xdr:sp>
      <xdr:nvSpPr>
        <xdr:cNvPr id="64" name="Line 4"/>
        <xdr:cNvSpPr>
          <a:spLocks/>
        </xdr:cNvSpPr>
      </xdr:nvSpPr>
      <xdr:spPr>
        <a:xfrm flipH="1">
          <a:off x="247650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9525</xdr:rowOff>
    </xdr:from>
    <xdr:to>
      <xdr:col>16</xdr:col>
      <xdr:colOff>0</xdr:colOff>
      <xdr:row>19</xdr:row>
      <xdr:rowOff>171450</xdr:rowOff>
    </xdr:to>
    <xdr:sp>
      <xdr:nvSpPr>
        <xdr:cNvPr id="65" name="Line 5"/>
        <xdr:cNvSpPr>
          <a:spLocks/>
        </xdr:cNvSpPr>
      </xdr:nvSpPr>
      <xdr:spPr>
        <a:xfrm flipH="1">
          <a:off x="737235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xdr:rowOff>
    </xdr:from>
    <xdr:to>
      <xdr:col>16</xdr:col>
      <xdr:colOff>0</xdr:colOff>
      <xdr:row>30</xdr:row>
      <xdr:rowOff>171450</xdr:rowOff>
    </xdr:to>
    <xdr:sp>
      <xdr:nvSpPr>
        <xdr:cNvPr id="66" name="Line 6"/>
        <xdr:cNvSpPr>
          <a:spLocks/>
        </xdr:cNvSpPr>
      </xdr:nvSpPr>
      <xdr:spPr>
        <a:xfrm flipH="1">
          <a:off x="737235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67" name="Line 7"/>
        <xdr:cNvSpPr>
          <a:spLocks/>
        </xdr:cNvSpPr>
      </xdr:nvSpPr>
      <xdr:spPr>
        <a:xfrm flipH="1">
          <a:off x="2476500" y="26860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9525</xdr:rowOff>
    </xdr:from>
    <xdr:to>
      <xdr:col>8</xdr:col>
      <xdr:colOff>0</xdr:colOff>
      <xdr:row>19</xdr:row>
      <xdr:rowOff>171450</xdr:rowOff>
    </xdr:to>
    <xdr:sp>
      <xdr:nvSpPr>
        <xdr:cNvPr id="68" name="Line 8"/>
        <xdr:cNvSpPr>
          <a:spLocks/>
        </xdr:cNvSpPr>
      </xdr:nvSpPr>
      <xdr:spPr>
        <a:xfrm flipH="1">
          <a:off x="247650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69" name="Line 9"/>
        <xdr:cNvSpPr>
          <a:spLocks/>
        </xdr:cNvSpPr>
      </xdr:nvSpPr>
      <xdr:spPr>
        <a:xfrm flipH="1">
          <a:off x="2476500" y="46767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9525</xdr:rowOff>
    </xdr:from>
    <xdr:to>
      <xdr:col>8</xdr:col>
      <xdr:colOff>0</xdr:colOff>
      <xdr:row>30</xdr:row>
      <xdr:rowOff>171450</xdr:rowOff>
    </xdr:to>
    <xdr:sp>
      <xdr:nvSpPr>
        <xdr:cNvPr id="70" name="Line 10"/>
        <xdr:cNvSpPr>
          <a:spLocks/>
        </xdr:cNvSpPr>
      </xdr:nvSpPr>
      <xdr:spPr>
        <a:xfrm flipH="1">
          <a:off x="247650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9525</xdr:rowOff>
    </xdr:from>
    <xdr:to>
      <xdr:col>16</xdr:col>
      <xdr:colOff>0</xdr:colOff>
      <xdr:row>19</xdr:row>
      <xdr:rowOff>171450</xdr:rowOff>
    </xdr:to>
    <xdr:sp>
      <xdr:nvSpPr>
        <xdr:cNvPr id="71" name="Line 11"/>
        <xdr:cNvSpPr>
          <a:spLocks/>
        </xdr:cNvSpPr>
      </xdr:nvSpPr>
      <xdr:spPr>
        <a:xfrm flipH="1">
          <a:off x="737235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xdr:rowOff>
    </xdr:from>
    <xdr:to>
      <xdr:col>16</xdr:col>
      <xdr:colOff>0</xdr:colOff>
      <xdr:row>30</xdr:row>
      <xdr:rowOff>171450</xdr:rowOff>
    </xdr:to>
    <xdr:sp>
      <xdr:nvSpPr>
        <xdr:cNvPr id="72" name="Line 12"/>
        <xdr:cNvSpPr>
          <a:spLocks/>
        </xdr:cNvSpPr>
      </xdr:nvSpPr>
      <xdr:spPr>
        <a:xfrm flipH="1">
          <a:off x="737235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733425</xdr:colOff>
      <xdr:row>17</xdr:row>
      <xdr:rowOff>9525</xdr:rowOff>
    </xdr:from>
    <xdr:to>
      <xdr:col>5</xdr:col>
      <xdr:colOff>0</xdr:colOff>
      <xdr:row>24</xdr:row>
      <xdr:rowOff>0</xdr:rowOff>
    </xdr:to>
    <xdr:sp>
      <xdr:nvSpPr>
        <xdr:cNvPr id="1" name="Line 1"/>
        <xdr:cNvSpPr>
          <a:spLocks/>
        </xdr:cNvSpPr>
      </xdr:nvSpPr>
      <xdr:spPr>
        <a:xfrm flipH="1">
          <a:off x="3943350" y="6000750"/>
          <a:ext cx="581025" cy="2657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17</xdr:row>
      <xdr:rowOff>9525</xdr:rowOff>
    </xdr:from>
    <xdr:to>
      <xdr:col>5</xdr:col>
      <xdr:colOff>0</xdr:colOff>
      <xdr:row>24</xdr:row>
      <xdr:rowOff>0</xdr:rowOff>
    </xdr:to>
    <xdr:sp>
      <xdr:nvSpPr>
        <xdr:cNvPr id="2" name="Line 3"/>
        <xdr:cNvSpPr>
          <a:spLocks/>
        </xdr:cNvSpPr>
      </xdr:nvSpPr>
      <xdr:spPr>
        <a:xfrm flipH="1">
          <a:off x="3943350" y="6000750"/>
          <a:ext cx="581025" cy="2657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17</xdr:row>
      <xdr:rowOff>0</xdr:rowOff>
    </xdr:from>
    <xdr:to>
      <xdr:col>8</xdr:col>
      <xdr:colOff>0</xdr:colOff>
      <xdr:row>24</xdr:row>
      <xdr:rowOff>0</xdr:rowOff>
    </xdr:to>
    <xdr:sp>
      <xdr:nvSpPr>
        <xdr:cNvPr id="3" name="Line 4"/>
        <xdr:cNvSpPr>
          <a:spLocks/>
        </xdr:cNvSpPr>
      </xdr:nvSpPr>
      <xdr:spPr>
        <a:xfrm flipH="1">
          <a:off x="6305550" y="5991225"/>
          <a:ext cx="571500" cy="2667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17</xdr:row>
      <xdr:rowOff>9525</xdr:rowOff>
    </xdr:from>
    <xdr:to>
      <xdr:col>5</xdr:col>
      <xdr:colOff>0</xdr:colOff>
      <xdr:row>24</xdr:row>
      <xdr:rowOff>0</xdr:rowOff>
    </xdr:to>
    <xdr:sp>
      <xdr:nvSpPr>
        <xdr:cNvPr id="4" name="Line 1"/>
        <xdr:cNvSpPr>
          <a:spLocks/>
        </xdr:cNvSpPr>
      </xdr:nvSpPr>
      <xdr:spPr>
        <a:xfrm flipH="1">
          <a:off x="3943350" y="6000750"/>
          <a:ext cx="581025" cy="2657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17</xdr:row>
      <xdr:rowOff>9525</xdr:rowOff>
    </xdr:from>
    <xdr:to>
      <xdr:col>5</xdr:col>
      <xdr:colOff>0</xdr:colOff>
      <xdr:row>24</xdr:row>
      <xdr:rowOff>0</xdr:rowOff>
    </xdr:to>
    <xdr:sp>
      <xdr:nvSpPr>
        <xdr:cNvPr id="5" name="Line 3"/>
        <xdr:cNvSpPr>
          <a:spLocks/>
        </xdr:cNvSpPr>
      </xdr:nvSpPr>
      <xdr:spPr>
        <a:xfrm flipH="1">
          <a:off x="3943350" y="6000750"/>
          <a:ext cx="581025" cy="2657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17</xdr:row>
      <xdr:rowOff>0</xdr:rowOff>
    </xdr:from>
    <xdr:to>
      <xdr:col>8</xdr:col>
      <xdr:colOff>0</xdr:colOff>
      <xdr:row>24</xdr:row>
      <xdr:rowOff>0</xdr:rowOff>
    </xdr:to>
    <xdr:sp>
      <xdr:nvSpPr>
        <xdr:cNvPr id="6" name="Line 4"/>
        <xdr:cNvSpPr>
          <a:spLocks/>
        </xdr:cNvSpPr>
      </xdr:nvSpPr>
      <xdr:spPr>
        <a:xfrm flipH="1">
          <a:off x="6305550" y="5991225"/>
          <a:ext cx="571500" cy="2667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14</xdr:row>
      <xdr:rowOff>28575</xdr:rowOff>
    </xdr:from>
    <xdr:to>
      <xdr:col>5</xdr:col>
      <xdr:colOff>9525</xdr:colOff>
      <xdr:row>14</xdr:row>
      <xdr:rowOff>28575</xdr:rowOff>
    </xdr:to>
    <xdr:sp>
      <xdr:nvSpPr>
        <xdr:cNvPr id="1" name="Line 1"/>
        <xdr:cNvSpPr>
          <a:spLocks/>
        </xdr:cNvSpPr>
      </xdr:nvSpPr>
      <xdr:spPr>
        <a:xfrm flipH="1">
          <a:off x="2190750"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2" name="Line 2"/>
        <xdr:cNvSpPr>
          <a:spLocks/>
        </xdr:cNvSpPr>
      </xdr:nvSpPr>
      <xdr:spPr>
        <a:xfrm flipH="1">
          <a:off x="2190750" y="46863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34</xdr:row>
      <xdr:rowOff>28575</xdr:rowOff>
    </xdr:from>
    <xdr:to>
      <xdr:col>5</xdr:col>
      <xdr:colOff>9525</xdr:colOff>
      <xdr:row>34</xdr:row>
      <xdr:rowOff>28575</xdr:rowOff>
    </xdr:to>
    <xdr:sp>
      <xdr:nvSpPr>
        <xdr:cNvPr id="3" name="Line 3"/>
        <xdr:cNvSpPr>
          <a:spLocks/>
        </xdr:cNvSpPr>
      </xdr:nvSpPr>
      <xdr:spPr>
        <a:xfrm flipH="1">
          <a:off x="2190750"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28575</xdr:rowOff>
    </xdr:from>
    <xdr:to>
      <xdr:col>13</xdr:col>
      <xdr:colOff>9525</xdr:colOff>
      <xdr:row>14</xdr:row>
      <xdr:rowOff>28575</xdr:rowOff>
    </xdr:to>
    <xdr:sp>
      <xdr:nvSpPr>
        <xdr:cNvPr id="4" name="Line 4"/>
        <xdr:cNvSpPr>
          <a:spLocks/>
        </xdr:cNvSpPr>
      </xdr:nvSpPr>
      <xdr:spPr>
        <a:xfrm flipH="1">
          <a:off x="7343775"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34</xdr:row>
      <xdr:rowOff>28575</xdr:rowOff>
    </xdr:from>
    <xdr:to>
      <xdr:col>13</xdr:col>
      <xdr:colOff>9525</xdr:colOff>
      <xdr:row>34</xdr:row>
      <xdr:rowOff>28575</xdr:rowOff>
    </xdr:to>
    <xdr:sp>
      <xdr:nvSpPr>
        <xdr:cNvPr id="5" name="Line 5"/>
        <xdr:cNvSpPr>
          <a:spLocks/>
        </xdr:cNvSpPr>
      </xdr:nvSpPr>
      <xdr:spPr>
        <a:xfrm flipH="1">
          <a:off x="7343775"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6" name="Line 6"/>
        <xdr:cNvSpPr>
          <a:spLocks/>
        </xdr:cNvSpPr>
      </xdr:nvSpPr>
      <xdr:spPr>
        <a:xfrm flipH="1">
          <a:off x="2190750"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7" name="Line 7"/>
        <xdr:cNvSpPr>
          <a:spLocks/>
        </xdr:cNvSpPr>
      </xdr:nvSpPr>
      <xdr:spPr>
        <a:xfrm flipH="1">
          <a:off x="2190750" y="46863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34</xdr:row>
      <xdr:rowOff>28575</xdr:rowOff>
    </xdr:from>
    <xdr:to>
      <xdr:col>5</xdr:col>
      <xdr:colOff>9525</xdr:colOff>
      <xdr:row>34</xdr:row>
      <xdr:rowOff>28575</xdr:rowOff>
    </xdr:to>
    <xdr:sp>
      <xdr:nvSpPr>
        <xdr:cNvPr id="8" name="Line 8"/>
        <xdr:cNvSpPr>
          <a:spLocks/>
        </xdr:cNvSpPr>
      </xdr:nvSpPr>
      <xdr:spPr>
        <a:xfrm flipH="1">
          <a:off x="2190750"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28575</xdr:rowOff>
    </xdr:from>
    <xdr:to>
      <xdr:col>13</xdr:col>
      <xdr:colOff>9525</xdr:colOff>
      <xdr:row>14</xdr:row>
      <xdr:rowOff>28575</xdr:rowOff>
    </xdr:to>
    <xdr:sp>
      <xdr:nvSpPr>
        <xdr:cNvPr id="9" name="Line 9"/>
        <xdr:cNvSpPr>
          <a:spLocks/>
        </xdr:cNvSpPr>
      </xdr:nvSpPr>
      <xdr:spPr>
        <a:xfrm flipH="1">
          <a:off x="7343775"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34</xdr:row>
      <xdr:rowOff>28575</xdr:rowOff>
    </xdr:from>
    <xdr:to>
      <xdr:col>13</xdr:col>
      <xdr:colOff>9525</xdr:colOff>
      <xdr:row>34</xdr:row>
      <xdr:rowOff>28575</xdr:rowOff>
    </xdr:to>
    <xdr:sp>
      <xdr:nvSpPr>
        <xdr:cNvPr id="10" name="Line 10"/>
        <xdr:cNvSpPr>
          <a:spLocks/>
        </xdr:cNvSpPr>
      </xdr:nvSpPr>
      <xdr:spPr>
        <a:xfrm flipH="1">
          <a:off x="7343775"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11" name="Line 1"/>
        <xdr:cNvSpPr>
          <a:spLocks/>
        </xdr:cNvSpPr>
      </xdr:nvSpPr>
      <xdr:spPr>
        <a:xfrm flipH="1">
          <a:off x="2190750"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12" name="Line 2"/>
        <xdr:cNvSpPr>
          <a:spLocks/>
        </xdr:cNvSpPr>
      </xdr:nvSpPr>
      <xdr:spPr>
        <a:xfrm flipH="1">
          <a:off x="2190750" y="46863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34</xdr:row>
      <xdr:rowOff>28575</xdr:rowOff>
    </xdr:from>
    <xdr:to>
      <xdr:col>5</xdr:col>
      <xdr:colOff>9525</xdr:colOff>
      <xdr:row>34</xdr:row>
      <xdr:rowOff>28575</xdr:rowOff>
    </xdr:to>
    <xdr:sp>
      <xdr:nvSpPr>
        <xdr:cNvPr id="13" name="Line 3"/>
        <xdr:cNvSpPr>
          <a:spLocks/>
        </xdr:cNvSpPr>
      </xdr:nvSpPr>
      <xdr:spPr>
        <a:xfrm flipH="1">
          <a:off x="2190750"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28575</xdr:rowOff>
    </xdr:from>
    <xdr:to>
      <xdr:col>13</xdr:col>
      <xdr:colOff>9525</xdr:colOff>
      <xdr:row>14</xdr:row>
      <xdr:rowOff>28575</xdr:rowOff>
    </xdr:to>
    <xdr:sp>
      <xdr:nvSpPr>
        <xdr:cNvPr id="14" name="Line 4"/>
        <xdr:cNvSpPr>
          <a:spLocks/>
        </xdr:cNvSpPr>
      </xdr:nvSpPr>
      <xdr:spPr>
        <a:xfrm flipH="1">
          <a:off x="7343775"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34</xdr:row>
      <xdr:rowOff>28575</xdr:rowOff>
    </xdr:from>
    <xdr:to>
      <xdr:col>13</xdr:col>
      <xdr:colOff>9525</xdr:colOff>
      <xdr:row>34</xdr:row>
      <xdr:rowOff>28575</xdr:rowOff>
    </xdr:to>
    <xdr:sp>
      <xdr:nvSpPr>
        <xdr:cNvPr id="15" name="Line 5"/>
        <xdr:cNvSpPr>
          <a:spLocks/>
        </xdr:cNvSpPr>
      </xdr:nvSpPr>
      <xdr:spPr>
        <a:xfrm flipH="1">
          <a:off x="7343775"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16" name="Line 6"/>
        <xdr:cNvSpPr>
          <a:spLocks/>
        </xdr:cNvSpPr>
      </xdr:nvSpPr>
      <xdr:spPr>
        <a:xfrm flipH="1">
          <a:off x="2190750"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17" name="Line 7"/>
        <xdr:cNvSpPr>
          <a:spLocks/>
        </xdr:cNvSpPr>
      </xdr:nvSpPr>
      <xdr:spPr>
        <a:xfrm flipH="1">
          <a:off x="2190750" y="46863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34</xdr:row>
      <xdr:rowOff>28575</xdr:rowOff>
    </xdr:from>
    <xdr:to>
      <xdr:col>5</xdr:col>
      <xdr:colOff>9525</xdr:colOff>
      <xdr:row>34</xdr:row>
      <xdr:rowOff>28575</xdr:rowOff>
    </xdr:to>
    <xdr:sp>
      <xdr:nvSpPr>
        <xdr:cNvPr id="18" name="Line 8"/>
        <xdr:cNvSpPr>
          <a:spLocks/>
        </xdr:cNvSpPr>
      </xdr:nvSpPr>
      <xdr:spPr>
        <a:xfrm flipH="1">
          <a:off x="2190750"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28575</xdr:rowOff>
    </xdr:from>
    <xdr:to>
      <xdr:col>13</xdr:col>
      <xdr:colOff>9525</xdr:colOff>
      <xdr:row>14</xdr:row>
      <xdr:rowOff>28575</xdr:rowOff>
    </xdr:to>
    <xdr:sp>
      <xdr:nvSpPr>
        <xdr:cNvPr id="19" name="Line 9"/>
        <xdr:cNvSpPr>
          <a:spLocks/>
        </xdr:cNvSpPr>
      </xdr:nvSpPr>
      <xdr:spPr>
        <a:xfrm flipH="1">
          <a:off x="7343775"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34</xdr:row>
      <xdr:rowOff>28575</xdr:rowOff>
    </xdr:from>
    <xdr:to>
      <xdr:col>13</xdr:col>
      <xdr:colOff>9525</xdr:colOff>
      <xdr:row>34</xdr:row>
      <xdr:rowOff>28575</xdr:rowOff>
    </xdr:to>
    <xdr:sp>
      <xdr:nvSpPr>
        <xdr:cNvPr id="20" name="Line 10"/>
        <xdr:cNvSpPr>
          <a:spLocks/>
        </xdr:cNvSpPr>
      </xdr:nvSpPr>
      <xdr:spPr>
        <a:xfrm flipH="1">
          <a:off x="7343775"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21" name="Line 1"/>
        <xdr:cNvSpPr>
          <a:spLocks/>
        </xdr:cNvSpPr>
      </xdr:nvSpPr>
      <xdr:spPr>
        <a:xfrm flipH="1">
          <a:off x="2190750"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22" name="Line 2"/>
        <xdr:cNvSpPr>
          <a:spLocks/>
        </xdr:cNvSpPr>
      </xdr:nvSpPr>
      <xdr:spPr>
        <a:xfrm flipH="1">
          <a:off x="2190750" y="46863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34</xdr:row>
      <xdr:rowOff>28575</xdr:rowOff>
    </xdr:from>
    <xdr:to>
      <xdr:col>5</xdr:col>
      <xdr:colOff>9525</xdr:colOff>
      <xdr:row>34</xdr:row>
      <xdr:rowOff>28575</xdr:rowOff>
    </xdr:to>
    <xdr:sp>
      <xdr:nvSpPr>
        <xdr:cNvPr id="23" name="Line 3"/>
        <xdr:cNvSpPr>
          <a:spLocks/>
        </xdr:cNvSpPr>
      </xdr:nvSpPr>
      <xdr:spPr>
        <a:xfrm flipH="1">
          <a:off x="2190750"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28575</xdr:rowOff>
    </xdr:from>
    <xdr:to>
      <xdr:col>13</xdr:col>
      <xdr:colOff>9525</xdr:colOff>
      <xdr:row>14</xdr:row>
      <xdr:rowOff>28575</xdr:rowOff>
    </xdr:to>
    <xdr:sp>
      <xdr:nvSpPr>
        <xdr:cNvPr id="24" name="Line 4"/>
        <xdr:cNvSpPr>
          <a:spLocks/>
        </xdr:cNvSpPr>
      </xdr:nvSpPr>
      <xdr:spPr>
        <a:xfrm flipH="1">
          <a:off x="7343775"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34</xdr:row>
      <xdr:rowOff>28575</xdr:rowOff>
    </xdr:from>
    <xdr:to>
      <xdr:col>13</xdr:col>
      <xdr:colOff>9525</xdr:colOff>
      <xdr:row>34</xdr:row>
      <xdr:rowOff>28575</xdr:rowOff>
    </xdr:to>
    <xdr:sp>
      <xdr:nvSpPr>
        <xdr:cNvPr id="25" name="Line 5"/>
        <xdr:cNvSpPr>
          <a:spLocks/>
        </xdr:cNvSpPr>
      </xdr:nvSpPr>
      <xdr:spPr>
        <a:xfrm flipH="1">
          <a:off x="7343775"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26" name="Line 6"/>
        <xdr:cNvSpPr>
          <a:spLocks/>
        </xdr:cNvSpPr>
      </xdr:nvSpPr>
      <xdr:spPr>
        <a:xfrm flipH="1">
          <a:off x="2190750"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27" name="Line 7"/>
        <xdr:cNvSpPr>
          <a:spLocks/>
        </xdr:cNvSpPr>
      </xdr:nvSpPr>
      <xdr:spPr>
        <a:xfrm flipH="1">
          <a:off x="2190750" y="46863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34</xdr:row>
      <xdr:rowOff>28575</xdr:rowOff>
    </xdr:from>
    <xdr:to>
      <xdr:col>5</xdr:col>
      <xdr:colOff>9525</xdr:colOff>
      <xdr:row>34</xdr:row>
      <xdr:rowOff>28575</xdr:rowOff>
    </xdr:to>
    <xdr:sp>
      <xdr:nvSpPr>
        <xdr:cNvPr id="28" name="Line 8"/>
        <xdr:cNvSpPr>
          <a:spLocks/>
        </xdr:cNvSpPr>
      </xdr:nvSpPr>
      <xdr:spPr>
        <a:xfrm flipH="1">
          <a:off x="2190750"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28575</xdr:rowOff>
    </xdr:from>
    <xdr:to>
      <xdr:col>13</xdr:col>
      <xdr:colOff>9525</xdr:colOff>
      <xdr:row>14</xdr:row>
      <xdr:rowOff>28575</xdr:rowOff>
    </xdr:to>
    <xdr:sp>
      <xdr:nvSpPr>
        <xdr:cNvPr id="29" name="Line 9"/>
        <xdr:cNvSpPr>
          <a:spLocks/>
        </xdr:cNvSpPr>
      </xdr:nvSpPr>
      <xdr:spPr>
        <a:xfrm flipH="1">
          <a:off x="7343775"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34</xdr:row>
      <xdr:rowOff>28575</xdr:rowOff>
    </xdr:from>
    <xdr:to>
      <xdr:col>13</xdr:col>
      <xdr:colOff>9525</xdr:colOff>
      <xdr:row>34</xdr:row>
      <xdr:rowOff>28575</xdr:rowOff>
    </xdr:to>
    <xdr:sp>
      <xdr:nvSpPr>
        <xdr:cNvPr id="30" name="Line 10"/>
        <xdr:cNvSpPr>
          <a:spLocks/>
        </xdr:cNvSpPr>
      </xdr:nvSpPr>
      <xdr:spPr>
        <a:xfrm flipH="1">
          <a:off x="7343775"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31" name="Line 1"/>
        <xdr:cNvSpPr>
          <a:spLocks/>
        </xdr:cNvSpPr>
      </xdr:nvSpPr>
      <xdr:spPr>
        <a:xfrm flipH="1">
          <a:off x="2190750"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32" name="Line 2"/>
        <xdr:cNvSpPr>
          <a:spLocks/>
        </xdr:cNvSpPr>
      </xdr:nvSpPr>
      <xdr:spPr>
        <a:xfrm flipH="1">
          <a:off x="2190750" y="46863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34</xdr:row>
      <xdr:rowOff>28575</xdr:rowOff>
    </xdr:from>
    <xdr:to>
      <xdr:col>5</xdr:col>
      <xdr:colOff>9525</xdr:colOff>
      <xdr:row>34</xdr:row>
      <xdr:rowOff>28575</xdr:rowOff>
    </xdr:to>
    <xdr:sp>
      <xdr:nvSpPr>
        <xdr:cNvPr id="33" name="Line 3"/>
        <xdr:cNvSpPr>
          <a:spLocks/>
        </xdr:cNvSpPr>
      </xdr:nvSpPr>
      <xdr:spPr>
        <a:xfrm flipH="1">
          <a:off x="2190750"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28575</xdr:rowOff>
    </xdr:from>
    <xdr:to>
      <xdr:col>13</xdr:col>
      <xdr:colOff>9525</xdr:colOff>
      <xdr:row>14</xdr:row>
      <xdr:rowOff>28575</xdr:rowOff>
    </xdr:to>
    <xdr:sp>
      <xdr:nvSpPr>
        <xdr:cNvPr id="34" name="Line 4"/>
        <xdr:cNvSpPr>
          <a:spLocks/>
        </xdr:cNvSpPr>
      </xdr:nvSpPr>
      <xdr:spPr>
        <a:xfrm flipH="1">
          <a:off x="7343775"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34</xdr:row>
      <xdr:rowOff>28575</xdr:rowOff>
    </xdr:from>
    <xdr:to>
      <xdr:col>13</xdr:col>
      <xdr:colOff>9525</xdr:colOff>
      <xdr:row>34</xdr:row>
      <xdr:rowOff>28575</xdr:rowOff>
    </xdr:to>
    <xdr:sp>
      <xdr:nvSpPr>
        <xdr:cNvPr id="35" name="Line 5"/>
        <xdr:cNvSpPr>
          <a:spLocks/>
        </xdr:cNvSpPr>
      </xdr:nvSpPr>
      <xdr:spPr>
        <a:xfrm flipH="1">
          <a:off x="7343775"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36" name="Line 6"/>
        <xdr:cNvSpPr>
          <a:spLocks/>
        </xdr:cNvSpPr>
      </xdr:nvSpPr>
      <xdr:spPr>
        <a:xfrm flipH="1">
          <a:off x="2190750"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37" name="Line 7"/>
        <xdr:cNvSpPr>
          <a:spLocks/>
        </xdr:cNvSpPr>
      </xdr:nvSpPr>
      <xdr:spPr>
        <a:xfrm flipH="1">
          <a:off x="2190750" y="46863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34</xdr:row>
      <xdr:rowOff>28575</xdr:rowOff>
    </xdr:from>
    <xdr:to>
      <xdr:col>5</xdr:col>
      <xdr:colOff>9525</xdr:colOff>
      <xdr:row>34</xdr:row>
      <xdr:rowOff>28575</xdr:rowOff>
    </xdr:to>
    <xdr:sp>
      <xdr:nvSpPr>
        <xdr:cNvPr id="38" name="Line 8"/>
        <xdr:cNvSpPr>
          <a:spLocks/>
        </xdr:cNvSpPr>
      </xdr:nvSpPr>
      <xdr:spPr>
        <a:xfrm flipH="1">
          <a:off x="2190750"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28575</xdr:rowOff>
    </xdr:from>
    <xdr:to>
      <xdr:col>13</xdr:col>
      <xdr:colOff>9525</xdr:colOff>
      <xdr:row>14</xdr:row>
      <xdr:rowOff>28575</xdr:rowOff>
    </xdr:to>
    <xdr:sp>
      <xdr:nvSpPr>
        <xdr:cNvPr id="39" name="Line 9"/>
        <xdr:cNvSpPr>
          <a:spLocks/>
        </xdr:cNvSpPr>
      </xdr:nvSpPr>
      <xdr:spPr>
        <a:xfrm flipH="1">
          <a:off x="7343775"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34</xdr:row>
      <xdr:rowOff>28575</xdr:rowOff>
    </xdr:from>
    <xdr:to>
      <xdr:col>13</xdr:col>
      <xdr:colOff>9525</xdr:colOff>
      <xdr:row>34</xdr:row>
      <xdr:rowOff>28575</xdr:rowOff>
    </xdr:to>
    <xdr:sp>
      <xdr:nvSpPr>
        <xdr:cNvPr id="40" name="Line 10"/>
        <xdr:cNvSpPr>
          <a:spLocks/>
        </xdr:cNvSpPr>
      </xdr:nvSpPr>
      <xdr:spPr>
        <a:xfrm flipH="1">
          <a:off x="7343775"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438150</xdr:colOff>
      <xdr:row>24</xdr:row>
      <xdr:rowOff>9525</xdr:rowOff>
    </xdr:from>
    <xdr:to>
      <xdr:col>10</xdr:col>
      <xdr:colOff>723900</xdr:colOff>
      <xdr:row>24</xdr:row>
      <xdr:rowOff>9525</xdr:rowOff>
    </xdr:to>
    <xdr:sp>
      <xdr:nvSpPr>
        <xdr:cNvPr id="1" name="Line 3"/>
        <xdr:cNvSpPr>
          <a:spLocks/>
        </xdr:cNvSpPr>
      </xdr:nvSpPr>
      <xdr:spPr>
        <a:xfrm flipV="1">
          <a:off x="15087600" y="80867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476250</xdr:colOff>
      <xdr:row>3</xdr:row>
      <xdr:rowOff>342900</xdr:rowOff>
    </xdr:from>
    <xdr:to>
      <xdr:col>10</xdr:col>
      <xdr:colOff>762000</xdr:colOff>
      <xdr:row>3</xdr:row>
      <xdr:rowOff>342900</xdr:rowOff>
    </xdr:to>
    <xdr:sp>
      <xdr:nvSpPr>
        <xdr:cNvPr id="2" name="Line 4"/>
        <xdr:cNvSpPr>
          <a:spLocks/>
        </xdr:cNvSpPr>
      </xdr:nvSpPr>
      <xdr:spPr>
        <a:xfrm flipV="1">
          <a:off x="15125700" y="16668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438150</xdr:colOff>
      <xdr:row>24</xdr:row>
      <xdr:rowOff>9525</xdr:rowOff>
    </xdr:from>
    <xdr:to>
      <xdr:col>10</xdr:col>
      <xdr:colOff>723900</xdr:colOff>
      <xdr:row>24</xdr:row>
      <xdr:rowOff>9525</xdr:rowOff>
    </xdr:to>
    <xdr:sp>
      <xdr:nvSpPr>
        <xdr:cNvPr id="3" name="Line 3"/>
        <xdr:cNvSpPr>
          <a:spLocks/>
        </xdr:cNvSpPr>
      </xdr:nvSpPr>
      <xdr:spPr>
        <a:xfrm flipV="1">
          <a:off x="15087600" y="80867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476250</xdr:colOff>
      <xdr:row>3</xdr:row>
      <xdr:rowOff>342900</xdr:rowOff>
    </xdr:from>
    <xdr:to>
      <xdr:col>10</xdr:col>
      <xdr:colOff>762000</xdr:colOff>
      <xdr:row>3</xdr:row>
      <xdr:rowOff>342900</xdr:rowOff>
    </xdr:to>
    <xdr:sp>
      <xdr:nvSpPr>
        <xdr:cNvPr id="4" name="Line 4"/>
        <xdr:cNvSpPr>
          <a:spLocks/>
        </xdr:cNvSpPr>
      </xdr:nvSpPr>
      <xdr:spPr>
        <a:xfrm flipV="1">
          <a:off x="15125700" y="16668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2</xdr:col>
      <xdr:colOff>95250</xdr:colOff>
      <xdr:row>4</xdr:row>
      <xdr:rowOff>466725</xdr:rowOff>
    </xdr:to>
    <xdr:sp>
      <xdr:nvSpPr>
        <xdr:cNvPr id="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3</xdr:col>
      <xdr:colOff>0</xdr:colOff>
      <xdr:row>5</xdr:row>
      <xdr:rowOff>0</xdr:rowOff>
    </xdr:to>
    <xdr:sp>
      <xdr:nvSpPr>
        <xdr:cNvPr id="8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3</xdr:col>
      <xdr:colOff>0</xdr:colOff>
      <xdr:row>5</xdr:row>
      <xdr:rowOff>0</xdr:rowOff>
    </xdr:to>
    <xdr:sp>
      <xdr:nvSpPr>
        <xdr:cNvPr id="16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6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6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6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6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6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6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6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6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6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7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7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7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7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7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7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7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7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7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7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8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8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8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8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8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8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8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8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8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8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9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9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9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9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9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9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9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9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9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9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0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0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0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0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0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0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0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0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0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0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1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1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1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1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1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1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1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1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1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1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2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2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2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2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2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2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2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2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2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2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3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3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3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3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3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3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3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3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3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3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3</xdr:col>
      <xdr:colOff>0</xdr:colOff>
      <xdr:row>5</xdr:row>
      <xdr:rowOff>0</xdr:rowOff>
    </xdr:to>
    <xdr:sp>
      <xdr:nvSpPr>
        <xdr:cNvPr id="24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4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4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4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4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4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4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4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4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4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5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5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5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5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5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5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5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5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5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5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6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6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6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6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6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6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6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6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6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6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7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7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7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7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7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7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7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7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7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7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8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8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8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8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8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8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8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8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8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8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9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9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9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9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9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9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9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9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9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9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0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0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0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0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0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0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0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0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0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0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1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1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1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1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1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1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1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1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1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1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3</xdr:col>
      <xdr:colOff>0</xdr:colOff>
      <xdr:row>5</xdr:row>
      <xdr:rowOff>0</xdr:rowOff>
    </xdr:to>
    <xdr:sp>
      <xdr:nvSpPr>
        <xdr:cNvPr id="32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2</xdr:col>
      <xdr:colOff>152400</xdr:colOff>
      <xdr:row>5</xdr:row>
      <xdr:rowOff>0</xdr:rowOff>
    </xdr:to>
    <xdr:sp>
      <xdr:nvSpPr>
        <xdr:cNvPr id="1"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8"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9"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0"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1"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2"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3"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4"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5"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6"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7"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8"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9"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0"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1"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2"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3"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4"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5"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6"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7"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8"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9"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0"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1"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2"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3"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4"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5"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6"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7"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8"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9"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0"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1"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2"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3"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4"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5"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6"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7"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8"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9"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0"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1"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2"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3"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4"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5"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6"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7"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8"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9"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0"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1"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2"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3"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4"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5"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6"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7"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8"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9"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0"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1"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2"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3"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4"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5"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6"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7"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8"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9"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0"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1"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2"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3"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4"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5"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6"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7"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8"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9"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0"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1"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2"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3"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4"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5"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6"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7"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8"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9"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0"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1"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2"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3"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4"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5"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6"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7"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8"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9"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0"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1"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2"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3"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4"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5"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6"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7"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8"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9"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0"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1"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2"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3"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4"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5"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6"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7"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8"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9"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0"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1"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2"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3"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4"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5"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6"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7"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8"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9"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0"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1"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2"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3"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4"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5"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6"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7"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8"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9"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0"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1"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2"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3"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4"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5"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6"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7"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8"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9"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0"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1"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2"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3"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4"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5"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6"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7"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8"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9"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80"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81"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82"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83"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84"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85"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86"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87"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88"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89"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90"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91"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92"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93"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94"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95"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96"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97"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98"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99"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00"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01"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02"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03"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04"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05"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06"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07"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08"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09"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10"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11"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12"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13"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14"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15"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16"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17"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18"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19"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20"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21"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22"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23"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24"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25"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26"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27"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28"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29"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30"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31"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32"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33"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34"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35"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36"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37"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38"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39"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40"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41"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42"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43"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44"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45"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46"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47"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48"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49"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50"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51"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52"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53"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54"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55"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56"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57"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58"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59"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60"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61"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62"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63"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64"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65"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66"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67"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68"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69"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70"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71"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72"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73"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74"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75"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76"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77"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78"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79"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80"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81"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82"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83"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84"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85"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86"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87"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88"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89"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90"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91"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92"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93"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94"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95"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96"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97"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98"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99"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00"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01"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02"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03"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04"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05"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06"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07"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08"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09"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10"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11"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12"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13"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14"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15"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16"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17"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18"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19"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20"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21"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22"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23"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24"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25"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26"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27"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28"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29"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30"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31"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32"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33"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34"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35"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36"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37"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38"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39"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40"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41"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42"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43"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44"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45"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46"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47"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48"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49"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50"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51"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52"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53"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54"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55"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56"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57"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58"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59"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60"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61"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62"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63"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64"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58"/>
  <sheetViews>
    <sheetView tabSelected="1" view="pageBreakPreview" zoomScale="80" zoomScaleSheetLayoutView="80" zoomScalePageLayoutView="0" workbookViewId="0" topLeftCell="A1">
      <selection activeCell="T13" sqref="T13:V14"/>
    </sheetView>
  </sheetViews>
  <sheetFormatPr defaultColWidth="9.00390625" defaultRowHeight="13.5"/>
  <cols>
    <col min="1" max="1" width="4.875" style="3" customWidth="1"/>
    <col min="2" max="2" width="4.00390625" style="3" customWidth="1"/>
    <col min="3" max="3" width="5.625" style="3" customWidth="1"/>
    <col min="4" max="11" width="9.00390625" style="3" customWidth="1"/>
    <col min="12" max="13" width="5.125" style="3" customWidth="1"/>
    <col min="14" max="22" width="9.00390625" style="3" customWidth="1"/>
    <col min="23" max="23" width="4.875" style="3" customWidth="1"/>
    <col min="24" max="16384" width="9.00390625" style="3" customWidth="1"/>
  </cols>
  <sheetData>
    <row r="1" spans="1:43" ht="24">
      <c r="A1" s="869" t="s">
        <v>175</v>
      </c>
      <c r="B1" s="869"/>
      <c r="C1" s="869"/>
      <c r="D1" s="869"/>
      <c r="E1" s="869"/>
      <c r="F1" s="869"/>
      <c r="G1" s="869"/>
      <c r="H1" s="869"/>
      <c r="I1" s="869"/>
      <c r="J1" s="869"/>
      <c r="K1" s="869"/>
      <c r="L1" s="20"/>
      <c r="M1" s="20"/>
      <c r="N1" s="870" t="s">
        <v>0</v>
      </c>
      <c r="O1" s="870"/>
      <c r="P1" s="870"/>
      <c r="Q1" s="870"/>
      <c r="R1" s="870"/>
      <c r="S1" s="870"/>
      <c r="T1" s="870"/>
      <c r="U1" s="870"/>
      <c r="V1" s="870"/>
      <c r="W1" s="870"/>
      <c r="X1" s="1"/>
      <c r="Y1" s="1"/>
      <c r="Z1" s="1"/>
      <c r="AA1" s="1"/>
      <c r="AB1" s="1"/>
      <c r="AC1" s="1"/>
      <c r="AD1" s="1"/>
      <c r="AE1" s="1"/>
      <c r="AF1" s="1"/>
      <c r="AG1" s="1"/>
      <c r="AH1" s="1"/>
      <c r="AI1" s="1"/>
      <c r="AJ1" s="1"/>
      <c r="AK1" s="1"/>
      <c r="AL1" s="1"/>
      <c r="AM1" s="1"/>
      <c r="AN1" s="1"/>
      <c r="AO1" s="1"/>
      <c r="AP1" s="1"/>
      <c r="AQ1" s="1"/>
    </row>
    <row r="2" spans="1:43" ht="14.25">
      <c r="A2" s="21"/>
      <c r="B2" s="21"/>
      <c r="C2" s="21"/>
      <c r="D2" s="21"/>
      <c r="E2" s="21"/>
      <c r="F2" s="21"/>
      <c r="G2" s="21"/>
      <c r="H2" s="21"/>
      <c r="I2" s="21"/>
      <c r="J2" s="21"/>
      <c r="K2" s="21"/>
      <c r="L2" s="21"/>
      <c r="M2" s="21"/>
      <c r="N2" s="22"/>
      <c r="O2" s="22"/>
      <c r="P2" s="22"/>
      <c r="Q2" s="22"/>
      <c r="R2" s="22"/>
      <c r="S2" s="22"/>
      <c r="T2" s="22"/>
      <c r="U2" s="22"/>
      <c r="V2" s="22"/>
      <c r="W2" s="22"/>
      <c r="X2" s="1"/>
      <c r="Y2" s="1"/>
      <c r="Z2" s="1"/>
      <c r="AA2" s="1"/>
      <c r="AB2" s="1"/>
      <c r="AC2" s="1"/>
      <c r="AD2" s="1"/>
      <c r="AE2" s="1"/>
      <c r="AF2" s="1"/>
      <c r="AG2" s="1"/>
      <c r="AH2" s="1"/>
      <c r="AI2" s="1"/>
      <c r="AJ2" s="1"/>
      <c r="AK2" s="1"/>
      <c r="AL2" s="1"/>
      <c r="AM2" s="1"/>
      <c r="AN2" s="1"/>
      <c r="AO2" s="1"/>
      <c r="AP2" s="1"/>
      <c r="AQ2" s="1"/>
    </row>
    <row r="3" spans="1:43" ht="14.25">
      <c r="A3" s="21"/>
      <c r="B3" s="21"/>
      <c r="C3" s="21"/>
      <c r="D3" s="21"/>
      <c r="E3" s="21"/>
      <c r="F3" s="21"/>
      <c r="G3" s="21"/>
      <c r="H3" s="21"/>
      <c r="I3" s="21"/>
      <c r="J3" s="21"/>
      <c r="K3" s="21"/>
      <c r="L3" s="21"/>
      <c r="M3" s="21"/>
      <c r="N3" s="22"/>
      <c r="O3" s="22"/>
      <c r="P3" s="22"/>
      <c r="Q3" s="22"/>
      <c r="R3" s="22"/>
      <c r="S3" s="22"/>
      <c r="T3" s="22"/>
      <c r="U3" s="22"/>
      <c r="V3" s="22"/>
      <c r="W3" s="22"/>
      <c r="X3" s="1"/>
      <c r="Y3" s="1"/>
      <c r="Z3" s="1"/>
      <c r="AA3" s="1"/>
      <c r="AB3" s="1"/>
      <c r="AC3" s="1"/>
      <c r="AD3" s="1"/>
      <c r="AE3" s="1"/>
      <c r="AF3" s="1"/>
      <c r="AG3" s="1"/>
      <c r="AH3" s="1"/>
      <c r="AI3" s="1"/>
      <c r="AJ3" s="1"/>
      <c r="AK3" s="1"/>
      <c r="AL3" s="1"/>
      <c r="AM3" s="1"/>
      <c r="AN3" s="1"/>
      <c r="AO3" s="1"/>
      <c r="AP3" s="1"/>
      <c r="AQ3" s="1"/>
    </row>
    <row r="4" spans="1:43" ht="14.25">
      <c r="A4" s="23"/>
      <c r="B4" s="23"/>
      <c r="C4" s="23"/>
      <c r="D4" s="23"/>
      <c r="E4" s="23"/>
      <c r="F4" s="23"/>
      <c r="G4" s="23"/>
      <c r="H4" s="23"/>
      <c r="I4" s="23"/>
      <c r="J4" s="23"/>
      <c r="K4" s="24"/>
      <c r="L4" s="24"/>
      <c r="M4" s="24"/>
      <c r="N4" s="24"/>
      <c r="O4" s="24"/>
      <c r="P4" s="24"/>
      <c r="Q4" s="24"/>
      <c r="R4" s="24"/>
      <c r="S4" s="24"/>
      <c r="T4" s="24"/>
      <c r="U4" s="24"/>
      <c r="V4" s="24"/>
      <c r="W4" s="24"/>
      <c r="X4" s="871" t="s">
        <v>72</v>
      </c>
      <c r="Y4" s="871"/>
      <c r="Z4" s="871"/>
      <c r="AA4" s="1"/>
      <c r="AB4" s="1"/>
      <c r="AC4" s="1"/>
      <c r="AD4" s="1"/>
      <c r="AE4" s="1"/>
      <c r="AF4" s="1"/>
      <c r="AG4" s="1"/>
      <c r="AH4" s="1"/>
      <c r="AI4" s="1"/>
      <c r="AJ4" s="1"/>
      <c r="AK4" s="1"/>
      <c r="AL4" s="1"/>
      <c r="AM4" s="1"/>
      <c r="AN4" s="1"/>
      <c r="AO4" s="1"/>
      <c r="AP4" s="1"/>
      <c r="AQ4" s="1"/>
    </row>
    <row r="5" spans="1:43" ht="14.25">
      <c r="A5" s="25"/>
      <c r="B5" s="26"/>
      <c r="C5" s="27"/>
      <c r="D5" s="28"/>
      <c r="E5" s="28"/>
      <c r="F5" s="26"/>
      <c r="G5" s="28"/>
      <c r="H5" s="28"/>
      <c r="I5" s="26"/>
      <c r="J5" s="28"/>
      <c r="K5" s="29"/>
      <c r="L5" s="30"/>
      <c r="M5" s="30"/>
      <c r="N5" s="31"/>
      <c r="O5" s="32"/>
      <c r="P5" s="33"/>
      <c r="Q5" s="31"/>
      <c r="R5" s="32"/>
      <c r="S5" s="33"/>
      <c r="T5" s="31"/>
      <c r="U5" s="32"/>
      <c r="V5" s="33"/>
      <c r="W5" s="24"/>
      <c r="X5" s="31"/>
      <c r="Y5" s="32"/>
      <c r="Z5" s="33"/>
      <c r="AA5" s="1"/>
      <c r="AB5" s="1"/>
      <c r="AC5" s="1"/>
      <c r="AD5" s="1"/>
      <c r="AE5" s="1"/>
      <c r="AF5" s="1"/>
      <c r="AG5" s="1"/>
      <c r="AH5" s="1"/>
      <c r="AI5" s="1"/>
      <c r="AJ5" s="1"/>
      <c r="AK5" s="1"/>
      <c r="AL5" s="1"/>
      <c r="AM5" s="1"/>
      <c r="AN5" s="1"/>
      <c r="AO5" s="1"/>
      <c r="AP5" s="1"/>
      <c r="AQ5" s="1"/>
    </row>
    <row r="6" spans="1:43" ht="14.25">
      <c r="A6" s="23"/>
      <c r="B6" s="34"/>
      <c r="C6" s="30"/>
      <c r="D6" s="30"/>
      <c r="E6" s="30"/>
      <c r="F6" s="34"/>
      <c r="G6" s="30"/>
      <c r="H6" s="30"/>
      <c r="I6" s="34"/>
      <c r="J6" s="30"/>
      <c r="K6" s="35"/>
      <c r="L6" s="30"/>
      <c r="M6" s="30"/>
      <c r="N6" s="804" t="s">
        <v>17</v>
      </c>
      <c r="O6" s="805"/>
      <c r="P6" s="806"/>
      <c r="Q6" s="36"/>
      <c r="R6" s="37"/>
      <c r="S6" s="38"/>
      <c r="T6" s="36"/>
      <c r="U6" s="37"/>
      <c r="V6" s="38"/>
      <c r="W6" s="24"/>
      <c r="X6" s="36"/>
      <c r="Y6" s="37"/>
      <c r="Z6" s="38"/>
      <c r="AA6" s="1"/>
      <c r="AB6" s="1"/>
      <c r="AC6" s="1"/>
      <c r="AD6" s="1"/>
      <c r="AE6" s="1"/>
      <c r="AF6" s="1"/>
      <c r="AG6" s="1"/>
      <c r="AH6" s="1"/>
      <c r="AI6" s="1"/>
      <c r="AJ6" s="1"/>
      <c r="AK6" s="1"/>
      <c r="AL6" s="1"/>
      <c r="AM6" s="1"/>
      <c r="AN6" s="1"/>
      <c r="AO6" s="1"/>
      <c r="AP6" s="1"/>
      <c r="AQ6" s="1"/>
    </row>
    <row r="7" spans="1:43" ht="14.25">
      <c r="A7" s="23"/>
      <c r="B7" s="807" t="s">
        <v>3</v>
      </c>
      <c r="C7" s="872"/>
      <c r="D7" s="805"/>
      <c r="E7" s="806"/>
      <c r="F7" s="804" t="s">
        <v>1</v>
      </c>
      <c r="G7" s="873"/>
      <c r="H7" s="813"/>
      <c r="I7" s="804" t="s">
        <v>2</v>
      </c>
      <c r="J7" s="862"/>
      <c r="K7" s="813"/>
      <c r="L7" s="30"/>
      <c r="M7" s="30"/>
      <c r="N7" s="804" t="s">
        <v>18</v>
      </c>
      <c r="O7" s="805"/>
      <c r="P7" s="806"/>
      <c r="Q7" s="36"/>
      <c r="R7" s="25" t="s">
        <v>11</v>
      </c>
      <c r="S7" s="38"/>
      <c r="T7" s="804" t="s">
        <v>19</v>
      </c>
      <c r="U7" s="805"/>
      <c r="V7" s="806"/>
      <c r="W7" s="24"/>
      <c r="X7" s="36"/>
      <c r="Y7" s="25" t="s">
        <v>11</v>
      </c>
      <c r="Z7" s="38"/>
      <c r="AA7" s="1"/>
      <c r="AB7" s="1"/>
      <c r="AC7" s="1"/>
      <c r="AD7" s="1"/>
      <c r="AE7" s="1"/>
      <c r="AF7" s="1"/>
      <c r="AG7" s="1"/>
      <c r="AH7" s="1"/>
      <c r="AI7" s="1"/>
      <c r="AJ7" s="1"/>
      <c r="AK7" s="1"/>
      <c r="AL7" s="1"/>
      <c r="AM7" s="1"/>
      <c r="AN7" s="1"/>
      <c r="AO7" s="1"/>
      <c r="AP7" s="1"/>
      <c r="AQ7" s="1"/>
    </row>
    <row r="8" spans="1:43" ht="14.25">
      <c r="A8" s="23"/>
      <c r="B8" s="34"/>
      <c r="C8" s="30"/>
      <c r="D8" s="30"/>
      <c r="E8" s="30"/>
      <c r="F8" s="34"/>
      <c r="G8" s="30"/>
      <c r="H8" s="25" t="s">
        <v>176</v>
      </c>
      <c r="I8" s="34"/>
      <c r="J8" s="30"/>
      <c r="K8" s="39" t="s">
        <v>177</v>
      </c>
      <c r="L8" s="30"/>
      <c r="M8" s="30"/>
      <c r="N8" s="36"/>
      <c r="O8" s="37"/>
      <c r="P8" s="39" t="s">
        <v>178</v>
      </c>
      <c r="Q8" s="804" t="s">
        <v>179</v>
      </c>
      <c r="R8" s="805"/>
      <c r="S8" s="806"/>
      <c r="T8" s="36"/>
      <c r="U8" s="37"/>
      <c r="V8" s="38"/>
      <c r="W8" s="24"/>
      <c r="X8" s="804" t="s">
        <v>179</v>
      </c>
      <c r="Y8" s="805"/>
      <c r="Z8" s="806"/>
      <c r="AA8" s="1"/>
      <c r="AB8" s="1"/>
      <c r="AC8" s="1"/>
      <c r="AD8" s="1"/>
      <c r="AE8" s="1"/>
      <c r="AF8" s="1"/>
      <c r="AG8" s="1"/>
      <c r="AH8" s="1"/>
      <c r="AI8" s="1"/>
      <c r="AJ8" s="1"/>
      <c r="AK8" s="1"/>
      <c r="AL8" s="1"/>
      <c r="AM8" s="1"/>
      <c r="AN8" s="1"/>
      <c r="AO8" s="1"/>
      <c r="AP8" s="1"/>
      <c r="AQ8" s="1"/>
    </row>
    <row r="9" spans="1:43" ht="14.25">
      <c r="A9" s="23"/>
      <c r="B9" s="40"/>
      <c r="C9" s="41"/>
      <c r="D9" s="41"/>
      <c r="E9" s="41"/>
      <c r="F9" s="42"/>
      <c r="G9" s="43"/>
      <c r="H9" s="43"/>
      <c r="I9" s="42"/>
      <c r="J9" s="43"/>
      <c r="K9" s="44"/>
      <c r="L9" s="37"/>
      <c r="M9" s="37"/>
      <c r="N9" s="45"/>
      <c r="O9" s="46"/>
      <c r="P9" s="44"/>
      <c r="Q9" s="45"/>
      <c r="R9" s="46"/>
      <c r="S9" s="44"/>
      <c r="T9" s="45"/>
      <c r="U9" s="46"/>
      <c r="V9" s="44"/>
      <c r="W9" s="24"/>
      <c r="X9" s="45"/>
      <c r="Y9" s="46"/>
      <c r="Z9" s="44"/>
      <c r="AA9" s="1"/>
      <c r="AB9" s="1"/>
      <c r="AC9" s="1"/>
      <c r="AD9" s="1"/>
      <c r="AE9" s="1"/>
      <c r="AF9" s="1"/>
      <c r="AG9" s="1"/>
      <c r="AH9" s="1"/>
      <c r="AI9" s="1"/>
      <c r="AJ9" s="1"/>
      <c r="AK9" s="1"/>
      <c r="AL9" s="1"/>
      <c r="AM9" s="1"/>
      <c r="AN9" s="1"/>
      <c r="AO9" s="1"/>
      <c r="AP9" s="1"/>
      <c r="AQ9" s="1"/>
    </row>
    <row r="10" spans="1:43" ht="14.25">
      <c r="A10" s="23"/>
      <c r="B10" s="47"/>
      <c r="C10" s="48"/>
      <c r="D10" s="48"/>
      <c r="E10" s="48"/>
      <c r="F10" s="47"/>
      <c r="G10" s="48"/>
      <c r="H10" s="49" t="s">
        <v>5</v>
      </c>
      <c r="I10" s="47"/>
      <c r="J10" s="48"/>
      <c r="K10" s="49" t="s">
        <v>5</v>
      </c>
      <c r="L10" s="50"/>
      <c r="M10" s="50"/>
      <c r="N10" s="31"/>
      <c r="O10" s="32"/>
      <c r="P10" s="49" t="s">
        <v>5</v>
      </c>
      <c r="Q10" s="31"/>
      <c r="R10" s="32"/>
      <c r="S10" s="49" t="s">
        <v>5</v>
      </c>
      <c r="T10" s="31"/>
      <c r="U10" s="32"/>
      <c r="V10" s="49" t="s">
        <v>180</v>
      </c>
      <c r="W10" s="24"/>
      <c r="X10" s="31"/>
      <c r="Y10" s="32"/>
      <c r="Z10" s="49" t="s">
        <v>5</v>
      </c>
      <c r="AA10" s="1"/>
      <c r="AB10" s="1"/>
      <c r="AC10" s="1"/>
      <c r="AD10" s="1"/>
      <c r="AE10" s="1"/>
      <c r="AF10" s="1"/>
      <c r="AG10" s="1"/>
      <c r="AH10" s="1"/>
      <c r="AI10" s="1"/>
      <c r="AJ10" s="1"/>
      <c r="AK10" s="1"/>
      <c r="AL10" s="1"/>
      <c r="AM10" s="1"/>
      <c r="AN10" s="1"/>
      <c r="AO10" s="1"/>
      <c r="AP10" s="1"/>
      <c r="AQ10" s="1"/>
    </row>
    <row r="11" spans="1:43" ht="14.25">
      <c r="A11" s="23"/>
      <c r="B11" s="51"/>
      <c r="C11" s="23"/>
      <c r="D11" s="23"/>
      <c r="E11" s="23"/>
      <c r="F11" s="818">
        <v>2024817071</v>
      </c>
      <c r="G11" s="827"/>
      <c r="H11" s="820"/>
      <c r="I11" s="818">
        <v>5245295409</v>
      </c>
      <c r="J11" s="819"/>
      <c r="K11" s="820"/>
      <c r="L11" s="52"/>
      <c r="M11" s="52"/>
      <c r="N11" s="828"/>
      <c r="O11" s="829"/>
      <c r="P11" s="829"/>
      <c r="Q11" s="818">
        <f>F11+I11</f>
        <v>7270112480</v>
      </c>
      <c r="R11" s="819"/>
      <c r="S11" s="820"/>
      <c r="T11" s="831">
        <f>ROUND(Q11/X11*100,1)</f>
        <v>101.9</v>
      </c>
      <c r="U11" s="832"/>
      <c r="V11" s="833"/>
      <c r="W11" s="24"/>
      <c r="X11" s="818">
        <v>7137469052</v>
      </c>
      <c r="Y11" s="819"/>
      <c r="Z11" s="820"/>
      <c r="AA11" s="1"/>
      <c r="AB11" s="1"/>
      <c r="AC11" s="1"/>
      <c r="AD11" s="1"/>
      <c r="AE11" s="1"/>
      <c r="AF11" s="1"/>
      <c r="AG11" s="1"/>
      <c r="AH11" s="1"/>
      <c r="AI11" s="1"/>
      <c r="AJ11" s="1"/>
      <c r="AK11" s="1"/>
      <c r="AL11" s="1"/>
      <c r="AM11" s="1"/>
      <c r="AN11" s="1"/>
      <c r="AO11" s="1"/>
      <c r="AP11" s="1"/>
      <c r="AQ11" s="1"/>
    </row>
    <row r="12" spans="1:43" ht="14.25">
      <c r="A12" s="23"/>
      <c r="B12" s="804" t="s">
        <v>4</v>
      </c>
      <c r="C12" s="862"/>
      <c r="D12" s="805"/>
      <c r="E12" s="806"/>
      <c r="F12" s="856"/>
      <c r="G12" s="827"/>
      <c r="H12" s="820"/>
      <c r="I12" s="856"/>
      <c r="J12" s="819"/>
      <c r="K12" s="820"/>
      <c r="L12" s="52"/>
      <c r="M12" s="52"/>
      <c r="N12" s="835"/>
      <c r="O12" s="829"/>
      <c r="P12" s="829"/>
      <c r="Q12" s="856"/>
      <c r="R12" s="819"/>
      <c r="S12" s="820"/>
      <c r="T12" s="831"/>
      <c r="U12" s="832"/>
      <c r="V12" s="833"/>
      <c r="W12" s="24"/>
      <c r="X12" s="856"/>
      <c r="Y12" s="819"/>
      <c r="Z12" s="820"/>
      <c r="AA12" s="1"/>
      <c r="AB12" s="1"/>
      <c r="AC12" s="1"/>
      <c r="AD12" s="1"/>
      <c r="AE12" s="1"/>
      <c r="AF12" s="1"/>
      <c r="AG12" s="1"/>
      <c r="AH12" s="1"/>
      <c r="AI12" s="1"/>
      <c r="AJ12" s="1"/>
      <c r="AK12" s="1"/>
      <c r="AL12" s="1"/>
      <c r="AM12" s="1"/>
      <c r="AN12" s="1"/>
      <c r="AO12" s="1"/>
      <c r="AP12" s="1"/>
      <c r="AQ12" s="1"/>
    </row>
    <row r="13" spans="1:43" ht="14.25">
      <c r="A13" s="23"/>
      <c r="B13" s="51"/>
      <c r="C13" s="23"/>
      <c r="D13" s="23"/>
      <c r="E13" s="50" t="s">
        <v>181</v>
      </c>
      <c r="F13" s="801">
        <v>81254242799</v>
      </c>
      <c r="G13" s="802"/>
      <c r="H13" s="803"/>
      <c r="I13" s="801">
        <v>241279608771</v>
      </c>
      <c r="J13" s="821"/>
      <c r="K13" s="822"/>
      <c r="L13" s="55"/>
      <c r="M13" s="55"/>
      <c r="N13" s="801">
        <v>2762186514</v>
      </c>
      <c r="O13" s="823"/>
      <c r="P13" s="822"/>
      <c r="Q13" s="801">
        <f>F13+I13+N13</f>
        <v>325296038084</v>
      </c>
      <c r="R13" s="821"/>
      <c r="S13" s="822"/>
      <c r="T13" s="809">
        <f>ROUND(Q13/X13*100,1)</f>
        <v>101.3</v>
      </c>
      <c r="U13" s="840"/>
      <c r="V13" s="811"/>
      <c r="W13" s="24"/>
      <c r="X13" s="801">
        <v>321164910018</v>
      </c>
      <c r="Y13" s="821"/>
      <c r="Z13" s="822"/>
      <c r="AA13" s="1"/>
      <c r="AB13" s="1"/>
      <c r="AC13" s="1"/>
      <c r="AD13" s="1"/>
      <c r="AE13" s="1"/>
      <c r="AF13" s="1"/>
      <c r="AG13" s="1"/>
      <c r="AH13" s="1"/>
      <c r="AI13" s="1"/>
      <c r="AJ13" s="1"/>
      <c r="AK13" s="1"/>
      <c r="AL13" s="1"/>
      <c r="AM13" s="1"/>
      <c r="AN13" s="1"/>
      <c r="AO13" s="1"/>
      <c r="AP13" s="1"/>
      <c r="AQ13" s="1"/>
    </row>
    <row r="14" spans="1:43" ht="14.25">
      <c r="A14" s="23"/>
      <c r="B14" s="42"/>
      <c r="C14" s="43"/>
      <c r="D14" s="43"/>
      <c r="E14" s="56"/>
      <c r="F14" s="863"/>
      <c r="G14" s="864"/>
      <c r="H14" s="865"/>
      <c r="I14" s="857"/>
      <c r="J14" s="858"/>
      <c r="K14" s="859"/>
      <c r="L14" s="55"/>
      <c r="M14" s="55"/>
      <c r="N14" s="857"/>
      <c r="O14" s="858"/>
      <c r="P14" s="859"/>
      <c r="Q14" s="857"/>
      <c r="R14" s="858"/>
      <c r="S14" s="859"/>
      <c r="T14" s="866"/>
      <c r="U14" s="867"/>
      <c r="V14" s="868"/>
      <c r="W14" s="24"/>
      <c r="X14" s="857"/>
      <c r="Y14" s="858"/>
      <c r="Z14" s="859"/>
      <c r="AA14" s="1"/>
      <c r="AB14" s="1"/>
      <c r="AC14" s="1"/>
      <c r="AD14" s="1"/>
      <c r="AE14" s="1"/>
      <c r="AF14" s="1"/>
      <c r="AG14" s="1"/>
      <c r="AH14" s="1"/>
      <c r="AI14" s="1"/>
      <c r="AJ14" s="1"/>
      <c r="AK14" s="1"/>
      <c r="AL14" s="1"/>
      <c r="AM14" s="1"/>
      <c r="AN14" s="1"/>
      <c r="AO14" s="1"/>
      <c r="AP14" s="1"/>
      <c r="AQ14" s="1"/>
    </row>
    <row r="15" spans="1:43" ht="14.25" customHeight="1">
      <c r="A15" s="23"/>
      <c r="B15" s="841" t="s">
        <v>6</v>
      </c>
      <c r="C15" s="48"/>
      <c r="D15" s="48"/>
      <c r="E15" s="57"/>
      <c r="F15" s="844"/>
      <c r="G15" s="845"/>
      <c r="H15" s="846"/>
      <c r="I15" s="47"/>
      <c r="J15" s="48"/>
      <c r="K15" s="33"/>
      <c r="L15" s="37"/>
      <c r="M15" s="37"/>
      <c r="N15" s="844"/>
      <c r="O15" s="845"/>
      <c r="P15" s="846"/>
      <c r="Q15" s="58"/>
      <c r="R15" s="59"/>
      <c r="S15" s="59"/>
      <c r="T15" s="58"/>
      <c r="U15" s="59"/>
      <c r="V15" s="60"/>
      <c r="W15" s="24"/>
      <c r="X15" s="58"/>
      <c r="Y15" s="59"/>
      <c r="Z15" s="60"/>
      <c r="AA15" s="1"/>
      <c r="AB15" s="1"/>
      <c r="AC15" s="1"/>
      <c r="AD15" s="1"/>
      <c r="AE15" s="1"/>
      <c r="AF15" s="1"/>
      <c r="AG15" s="1"/>
      <c r="AH15" s="1"/>
      <c r="AI15" s="1"/>
      <c r="AJ15" s="1"/>
      <c r="AK15" s="1"/>
      <c r="AL15" s="1"/>
      <c r="AM15" s="1"/>
      <c r="AN15" s="1"/>
      <c r="AO15" s="1"/>
      <c r="AP15" s="1"/>
      <c r="AQ15" s="1"/>
    </row>
    <row r="16" spans="1:43" ht="14.25" customHeight="1">
      <c r="A16" s="23"/>
      <c r="B16" s="842"/>
      <c r="C16" s="838" t="s">
        <v>65</v>
      </c>
      <c r="D16" s="838"/>
      <c r="E16" s="837"/>
      <c r="F16" s="847"/>
      <c r="G16" s="848"/>
      <c r="H16" s="849"/>
      <c r="I16" s="828"/>
      <c r="J16" s="829"/>
      <c r="K16" s="830"/>
      <c r="L16" s="52"/>
      <c r="M16" s="52"/>
      <c r="N16" s="847"/>
      <c r="O16" s="848"/>
      <c r="P16" s="849"/>
      <c r="Q16" s="828"/>
      <c r="R16" s="829"/>
      <c r="S16" s="829"/>
      <c r="T16" s="814"/>
      <c r="U16" s="834"/>
      <c r="V16" s="816"/>
      <c r="W16" s="24"/>
      <c r="X16" s="828"/>
      <c r="Y16" s="829"/>
      <c r="Z16" s="830"/>
      <c r="AA16" s="1"/>
      <c r="AB16" s="1"/>
      <c r="AC16" s="1"/>
      <c r="AD16" s="1"/>
      <c r="AE16" s="1"/>
      <c r="AF16" s="1"/>
      <c r="AG16" s="1"/>
      <c r="AH16" s="1"/>
      <c r="AI16" s="1"/>
      <c r="AJ16" s="1"/>
      <c r="AK16" s="1"/>
      <c r="AL16" s="1"/>
      <c r="AM16" s="1"/>
      <c r="AN16" s="1"/>
      <c r="AO16" s="1"/>
      <c r="AP16" s="1"/>
      <c r="AQ16" s="1"/>
    </row>
    <row r="17" spans="1:43" ht="14.25">
      <c r="A17" s="23"/>
      <c r="B17" s="842"/>
      <c r="C17" s="838"/>
      <c r="D17" s="838"/>
      <c r="E17" s="837"/>
      <c r="F17" s="847"/>
      <c r="G17" s="848"/>
      <c r="H17" s="849"/>
      <c r="I17" s="835"/>
      <c r="J17" s="829"/>
      <c r="K17" s="830"/>
      <c r="L17" s="52"/>
      <c r="M17" s="52"/>
      <c r="N17" s="847"/>
      <c r="O17" s="848"/>
      <c r="P17" s="849"/>
      <c r="Q17" s="835"/>
      <c r="R17" s="829"/>
      <c r="S17" s="829"/>
      <c r="T17" s="817"/>
      <c r="U17" s="834"/>
      <c r="V17" s="816"/>
      <c r="W17" s="24"/>
      <c r="X17" s="835"/>
      <c r="Y17" s="829"/>
      <c r="Z17" s="830"/>
      <c r="AA17" s="1"/>
      <c r="AB17" s="1"/>
      <c r="AC17" s="1"/>
      <c r="AD17" s="1"/>
      <c r="AE17" s="1"/>
      <c r="AF17" s="1"/>
      <c r="AG17" s="1"/>
      <c r="AH17" s="1"/>
      <c r="AI17" s="1"/>
      <c r="AJ17" s="1"/>
      <c r="AK17" s="1"/>
      <c r="AL17" s="1"/>
      <c r="AM17" s="1"/>
      <c r="AN17" s="1"/>
      <c r="AO17" s="1"/>
      <c r="AP17" s="1"/>
      <c r="AQ17" s="1"/>
    </row>
    <row r="18" spans="1:43" ht="14.25" customHeight="1">
      <c r="A18" s="23"/>
      <c r="B18" s="842"/>
      <c r="C18" s="860" t="s">
        <v>66</v>
      </c>
      <c r="D18" s="860"/>
      <c r="E18" s="861"/>
      <c r="F18" s="847"/>
      <c r="G18" s="848"/>
      <c r="H18" s="850"/>
      <c r="I18" s="801">
        <v>38070299499</v>
      </c>
      <c r="J18" s="821"/>
      <c r="K18" s="822"/>
      <c r="L18" s="55"/>
      <c r="M18" s="55"/>
      <c r="N18" s="847"/>
      <c r="O18" s="848"/>
      <c r="P18" s="849"/>
      <c r="Q18" s="801">
        <f>I18</f>
        <v>38070299499</v>
      </c>
      <c r="R18" s="821"/>
      <c r="S18" s="821"/>
      <c r="T18" s="809">
        <f>ROUND(Q18/X18*100,1)</f>
        <v>103.1</v>
      </c>
      <c r="U18" s="840"/>
      <c r="V18" s="811"/>
      <c r="W18" s="24"/>
      <c r="X18" s="801">
        <v>36924537786</v>
      </c>
      <c r="Y18" s="821"/>
      <c r="Z18" s="822"/>
      <c r="AA18" s="1"/>
      <c r="AB18" s="1"/>
      <c r="AC18" s="1"/>
      <c r="AD18" s="1"/>
      <c r="AE18" s="1"/>
      <c r="AF18" s="1"/>
      <c r="AG18" s="1"/>
      <c r="AH18" s="1"/>
      <c r="AI18" s="1"/>
      <c r="AJ18" s="1"/>
      <c r="AK18" s="1"/>
      <c r="AL18" s="1"/>
      <c r="AM18" s="1"/>
      <c r="AN18" s="1"/>
      <c r="AO18" s="1"/>
      <c r="AP18" s="1"/>
      <c r="AQ18" s="1"/>
    </row>
    <row r="19" spans="1:43" ht="14.25">
      <c r="A19" s="23"/>
      <c r="B19" s="842"/>
      <c r="C19" s="23"/>
      <c r="D19" s="23"/>
      <c r="E19" s="61" t="s">
        <v>182</v>
      </c>
      <c r="F19" s="847"/>
      <c r="G19" s="848"/>
      <c r="H19" s="850"/>
      <c r="I19" s="839"/>
      <c r="J19" s="821"/>
      <c r="K19" s="822"/>
      <c r="L19" s="55"/>
      <c r="M19" s="55"/>
      <c r="N19" s="847"/>
      <c r="O19" s="848"/>
      <c r="P19" s="849"/>
      <c r="Q19" s="839"/>
      <c r="R19" s="821"/>
      <c r="S19" s="821"/>
      <c r="T19" s="812"/>
      <c r="U19" s="840"/>
      <c r="V19" s="811"/>
      <c r="W19" s="24"/>
      <c r="X19" s="839"/>
      <c r="Y19" s="821"/>
      <c r="Z19" s="822"/>
      <c r="AA19" s="1"/>
      <c r="AB19" s="1"/>
      <c r="AC19" s="1"/>
      <c r="AD19" s="1"/>
      <c r="AE19" s="1"/>
      <c r="AF19" s="1"/>
      <c r="AG19" s="1"/>
      <c r="AH19" s="1"/>
      <c r="AI19" s="1"/>
      <c r="AJ19" s="1"/>
      <c r="AK19" s="1"/>
      <c r="AL19" s="1"/>
      <c r="AM19" s="1"/>
      <c r="AN19" s="1"/>
      <c r="AO19" s="1"/>
      <c r="AP19" s="1"/>
      <c r="AQ19" s="1"/>
    </row>
    <row r="20" spans="1:43" ht="14.25">
      <c r="A20" s="23"/>
      <c r="B20" s="843"/>
      <c r="C20" s="43"/>
      <c r="D20" s="43"/>
      <c r="E20" s="56"/>
      <c r="F20" s="851"/>
      <c r="G20" s="852"/>
      <c r="H20" s="853"/>
      <c r="I20" s="42"/>
      <c r="J20" s="43"/>
      <c r="K20" s="44"/>
      <c r="L20" s="37"/>
      <c r="M20" s="37"/>
      <c r="N20" s="851"/>
      <c r="O20" s="852"/>
      <c r="P20" s="853"/>
      <c r="Q20" s="62"/>
      <c r="R20" s="63"/>
      <c r="S20" s="63"/>
      <c r="T20" s="62"/>
      <c r="U20" s="63"/>
      <c r="V20" s="64"/>
      <c r="W20" s="24"/>
      <c r="X20" s="62"/>
      <c r="Y20" s="63"/>
      <c r="Z20" s="64"/>
      <c r="AA20" s="1"/>
      <c r="AB20" s="1"/>
      <c r="AC20" s="1"/>
      <c r="AD20" s="1"/>
      <c r="AE20" s="1"/>
      <c r="AF20" s="1"/>
      <c r="AG20" s="1"/>
      <c r="AH20" s="1"/>
      <c r="AI20" s="1"/>
      <c r="AJ20" s="1"/>
      <c r="AK20" s="1"/>
      <c r="AL20" s="1"/>
      <c r="AM20" s="1"/>
      <c r="AN20" s="1"/>
      <c r="AO20" s="1"/>
      <c r="AP20" s="1"/>
      <c r="AQ20" s="1"/>
    </row>
    <row r="21" spans="1:43" ht="14.25">
      <c r="A21" s="24"/>
      <c r="B21" s="31"/>
      <c r="C21" s="32"/>
      <c r="D21" s="32"/>
      <c r="E21" s="32"/>
      <c r="F21" s="31"/>
      <c r="G21" s="32"/>
      <c r="H21" s="32"/>
      <c r="I21" s="31"/>
      <c r="J21" s="32"/>
      <c r="K21" s="33"/>
      <c r="L21" s="37"/>
      <c r="M21" s="37"/>
      <c r="N21" s="31"/>
      <c r="O21" s="32"/>
      <c r="P21" s="33"/>
      <c r="Q21" s="58"/>
      <c r="R21" s="59"/>
      <c r="S21" s="60"/>
      <c r="T21" s="58"/>
      <c r="U21" s="59"/>
      <c r="V21" s="60"/>
      <c r="W21" s="24"/>
      <c r="X21" s="58"/>
      <c r="Y21" s="59"/>
      <c r="Z21" s="60"/>
      <c r="AA21" s="1"/>
      <c r="AB21" s="1"/>
      <c r="AC21" s="1"/>
      <c r="AD21" s="1"/>
      <c r="AE21" s="1"/>
      <c r="AF21" s="1"/>
      <c r="AG21" s="1"/>
      <c r="AH21" s="1"/>
      <c r="AI21" s="1"/>
      <c r="AJ21" s="1"/>
      <c r="AK21" s="1"/>
      <c r="AL21" s="1"/>
      <c r="AM21" s="1"/>
      <c r="AN21" s="1"/>
      <c r="AO21" s="1"/>
      <c r="AP21" s="1"/>
      <c r="AQ21" s="1"/>
    </row>
    <row r="22" spans="1:43" ht="14.25">
      <c r="A22" s="24"/>
      <c r="B22" s="804" t="s">
        <v>8</v>
      </c>
      <c r="C22" s="805"/>
      <c r="D22" s="805"/>
      <c r="E22" s="806"/>
      <c r="F22" s="818">
        <f>F11</f>
        <v>2024817071</v>
      </c>
      <c r="G22" s="827"/>
      <c r="H22" s="820"/>
      <c r="I22" s="818">
        <f>I11-I16</f>
        <v>5245295409</v>
      </c>
      <c r="J22" s="819"/>
      <c r="K22" s="820"/>
      <c r="L22" s="52"/>
      <c r="M22" s="52"/>
      <c r="N22" s="828"/>
      <c r="O22" s="829"/>
      <c r="P22" s="829"/>
      <c r="Q22" s="818">
        <f>Q11</f>
        <v>7270112480</v>
      </c>
      <c r="R22" s="819"/>
      <c r="S22" s="820"/>
      <c r="T22" s="831">
        <f>ROUND(Q22/X22*100,1)</f>
        <v>101.9</v>
      </c>
      <c r="U22" s="832"/>
      <c r="V22" s="833"/>
      <c r="W22" s="24"/>
      <c r="X22" s="818">
        <f>X11</f>
        <v>7137469052</v>
      </c>
      <c r="Y22" s="819"/>
      <c r="Z22" s="820"/>
      <c r="AA22" s="1"/>
      <c r="AB22" s="1"/>
      <c r="AC22" s="1"/>
      <c r="AD22" s="1"/>
      <c r="AE22" s="1"/>
      <c r="AF22" s="1"/>
      <c r="AG22" s="1"/>
      <c r="AH22" s="1"/>
      <c r="AI22" s="1"/>
      <c r="AJ22" s="1"/>
      <c r="AK22" s="1"/>
      <c r="AL22" s="1"/>
      <c r="AM22" s="1"/>
      <c r="AN22" s="1"/>
      <c r="AO22" s="1"/>
      <c r="AP22" s="1"/>
      <c r="AQ22" s="1"/>
    </row>
    <row r="23" spans="1:43" ht="14.25">
      <c r="A23" s="24"/>
      <c r="B23" s="804" t="s">
        <v>183</v>
      </c>
      <c r="C23" s="805"/>
      <c r="D23" s="805"/>
      <c r="E23" s="806"/>
      <c r="F23" s="856"/>
      <c r="G23" s="827"/>
      <c r="H23" s="820"/>
      <c r="I23" s="856"/>
      <c r="J23" s="819"/>
      <c r="K23" s="820"/>
      <c r="L23" s="52"/>
      <c r="M23" s="52"/>
      <c r="N23" s="835"/>
      <c r="O23" s="829"/>
      <c r="P23" s="829"/>
      <c r="Q23" s="856"/>
      <c r="R23" s="819"/>
      <c r="S23" s="820"/>
      <c r="T23" s="831"/>
      <c r="U23" s="832"/>
      <c r="V23" s="833"/>
      <c r="W23" s="24"/>
      <c r="X23" s="856"/>
      <c r="Y23" s="819"/>
      <c r="Z23" s="820"/>
      <c r="AA23" s="1"/>
      <c r="AB23" s="1"/>
      <c r="AC23" s="1"/>
      <c r="AD23" s="1"/>
      <c r="AE23" s="1"/>
      <c r="AF23" s="1"/>
      <c r="AG23" s="1"/>
      <c r="AH23" s="1"/>
      <c r="AI23" s="1"/>
      <c r="AJ23" s="1"/>
      <c r="AK23" s="1"/>
      <c r="AL23" s="1"/>
      <c r="AM23" s="1"/>
      <c r="AN23" s="1"/>
      <c r="AO23" s="1"/>
      <c r="AP23" s="1"/>
      <c r="AQ23" s="1"/>
    </row>
    <row r="24" spans="1:43" ht="14.25">
      <c r="A24" s="24"/>
      <c r="B24" s="36"/>
      <c r="C24" s="37"/>
      <c r="D24" s="37"/>
      <c r="E24" s="50" t="s">
        <v>184</v>
      </c>
      <c r="F24" s="801">
        <f>F13</f>
        <v>81254242799</v>
      </c>
      <c r="G24" s="823"/>
      <c r="H24" s="822"/>
      <c r="I24" s="828">
        <f>I13-I18</f>
        <v>203209309272</v>
      </c>
      <c r="J24" s="829"/>
      <c r="K24" s="830"/>
      <c r="L24" s="55"/>
      <c r="M24" s="55"/>
      <c r="N24" s="801">
        <f>N13</f>
        <v>2762186514</v>
      </c>
      <c r="O24" s="823"/>
      <c r="P24" s="822"/>
      <c r="Q24" s="801">
        <f>Q13-Q18</f>
        <v>287225738585</v>
      </c>
      <c r="R24" s="821"/>
      <c r="S24" s="822"/>
      <c r="T24" s="809">
        <f>ROUND(Q24/X24*100,1)</f>
        <v>101.1</v>
      </c>
      <c r="U24" s="840"/>
      <c r="V24" s="811"/>
      <c r="W24" s="24"/>
      <c r="X24" s="801">
        <f>X13-X18</f>
        <v>284240372232</v>
      </c>
      <c r="Y24" s="821"/>
      <c r="Z24" s="822"/>
      <c r="AA24" s="1"/>
      <c r="AB24" s="1"/>
      <c r="AC24" s="1"/>
      <c r="AD24" s="1"/>
      <c r="AE24" s="1"/>
      <c r="AF24" s="1"/>
      <c r="AG24" s="1"/>
      <c r="AH24" s="1"/>
      <c r="AI24" s="1"/>
      <c r="AJ24" s="1"/>
      <c r="AK24" s="1"/>
      <c r="AL24" s="1"/>
      <c r="AM24" s="1"/>
      <c r="AN24" s="1"/>
      <c r="AO24" s="1"/>
      <c r="AP24" s="1"/>
      <c r="AQ24" s="1"/>
    </row>
    <row r="25" spans="1:43" ht="14.25">
      <c r="A25" s="24"/>
      <c r="B25" s="45"/>
      <c r="C25" s="46"/>
      <c r="D25" s="46"/>
      <c r="E25" s="46"/>
      <c r="F25" s="857"/>
      <c r="G25" s="858"/>
      <c r="H25" s="859"/>
      <c r="I25" s="835"/>
      <c r="J25" s="829"/>
      <c r="K25" s="830"/>
      <c r="L25" s="55"/>
      <c r="M25" s="55"/>
      <c r="N25" s="857"/>
      <c r="O25" s="858"/>
      <c r="P25" s="859"/>
      <c r="Q25" s="857"/>
      <c r="R25" s="858"/>
      <c r="S25" s="859"/>
      <c r="T25" s="812"/>
      <c r="U25" s="840"/>
      <c r="V25" s="811"/>
      <c r="W25" s="24"/>
      <c r="X25" s="857"/>
      <c r="Y25" s="858"/>
      <c r="Z25" s="859"/>
      <c r="AA25" s="1"/>
      <c r="AB25" s="1"/>
      <c r="AC25" s="1"/>
      <c r="AD25" s="1"/>
      <c r="AE25" s="1"/>
      <c r="AF25" s="1"/>
      <c r="AG25" s="1"/>
      <c r="AH25" s="1"/>
      <c r="AI25" s="1"/>
      <c r="AJ25" s="1"/>
      <c r="AK25" s="1"/>
      <c r="AL25" s="1"/>
      <c r="AM25" s="1"/>
      <c r="AN25" s="1"/>
      <c r="AO25" s="1"/>
      <c r="AP25" s="1"/>
      <c r="AQ25" s="1"/>
    </row>
    <row r="26" spans="1:43" ht="14.25" customHeight="1">
      <c r="A26" s="24"/>
      <c r="B26" s="841" t="s">
        <v>6</v>
      </c>
      <c r="C26" s="48"/>
      <c r="D26" s="48"/>
      <c r="E26" s="57"/>
      <c r="F26" s="844"/>
      <c r="G26" s="845"/>
      <c r="H26" s="846"/>
      <c r="I26" s="47"/>
      <c r="J26" s="48"/>
      <c r="K26" s="33"/>
      <c r="L26" s="37"/>
      <c r="M26" s="37"/>
      <c r="N26" s="844"/>
      <c r="O26" s="845"/>
      <c r="P26" s="846"/>
      <c r="Q26" s="58"/>
      <c r="R26" s="59"/>
      <c r="S26" s="60"/>
      <c r="T26" s="58"/>
      <c r="U26" s="59"/>
      <c r="V26" s="60"/>
      <c r="W26" s="24"/>
      <c r="X26" s="58"/>
      <c r="Y26" s="59"/>
      <c r="Z26" s="60"/>
      <c r="AA26" s="1"/>
      <c r="AB26" s="1"/>
      <c r="AC26" s="1"/>
      <c r="AD26" s="1"/>
      <c r="AE26" s="1"/>
      <c r="AF26" s="1"/>
      <c r="AG26" s="1"/>
      <c r="AH26" s="1"/>
      <c r="AI26" s="1"/>
      <c r="AJ26" s="1"/>
      <c r="AK26" s="1"/>
      <c r="AL26" s="1"/>
      <c r="AM26" s="1"/>
      <c r="AN26" s="1"/>
      <c r="AO26" s="1"/>
      <c r="AP26" s="1"/>
      <c r="AQ26" s="1"/>
    </row>
    <row r="27" spans="1:43" ht="14.25" customHeight="1">
      <c r="A27" s="24"/>
      <c r="B27" s="842"/>
      <c r="C27" s="838" t="s">
        <v>9</v>
      </c>
      <c r="D27" s="854"/>
      <c r="E27" s="855"/>
      <c r="F27" s="847"/>
      <c r="G27" s="848"/>
      <c r="H27" s="849"/>
      <c r="I27" s="828"/>
      <c r="J27" s="829"/>
      <c r="K27" s="830"/>
      <c r="L27" s="52"/>
      <c r="M27" s="52"/>
      <c r="N27" s="847"/>
      <c r="O27" s="848"/>
      <c r="P27" s="849"/>
      <c r="Q27" s="828"/>
      <c r="R27" s="829"/>
      <c r="S27" s="830"/>
      <c r="T27" s="814"/>
      <c r="U27" s="834"/>
      <c r="V27" s="816"/>
      <c r="W27" s="24"/>
      <c r="X27" s="828"/>
      <c r="Y27" s="829"/>
      <c r="Z27" s="830"/>
      <c r="AA27" s="1"/>
      <c r="AB27" s="1"/>
      <c r="AC27" s="1"/>
      <c r="AD27" s="1"/>
      <c r="AE27" s="1"/>
      <c r="AF27" s="1"/>
      <c r="AG27" s="1"/>
      <c r="AH27" s="1"/>
      <c r="AI27" s="1"/>
      <c r="AJ27" s="1"/>
      <c r="AK27" s="1"/>
      <c r="AL27" s="1"/>
      <c r="AM27" s="1"/>
      <c r="AN27" s="1"/>
      <c r="AO27" s="1"/>
      <c r="AP27" s="1"/>
      <c r="AQ27" s="1"/>
    </row>
    <row r="28" spans="1:43" ht="14.25" customHeight="1">
      <c r="A28" s="24"/>
      <c r="B28" s="842"/>
      <c r="C28" s="836" t="s">
        <v>10</v>
      </c>
      <c r="D28" s="836"/>
      <c r="E28" s="837"/>
      <c r="F28" s="847"/>
      <c r="G28" s="848"/>
      <c r="H28" s="849"/>
      <c r="I28" s="835"/>
      <c r="J28" s="829"/>
      <c r="K28" s="830"/>
      <c r="L28" s="52"/>
      <c r="M28" s="52"/>
      <c r="N28" s="847"/>
      <c r="O28" s="848"/>
      <c r="P28" s="849"/>
      <c r="Q28" s="835"/>
      <c r="R28" s="829"/>
      <c r="S28" s="830"/>
      <c r="T28" s="817"/>
      <c r="U28" s="834"/>
      <c r="V28" s="816"/>
      <c r="W28" s="24"/>
      <c r="X28" s="835"/>
      <c r="Y28" s="829"/>
      <c r="Z28" s="830"/>
      <c r="AA28" s="1"/>
      <c r="AB28" s="1"/>
      <c r="AC28" s="1"/>
      <c r="AD28" s="1"/>
      <c r="AE28" s="1"/>
      <c r="AF28" s="1"/>
      <c r="AG28" s="1"/>
      <c r="AH28" s="1"/>
      <c r="AI28" s="1"/>
      <c r="AJ28" s="1"/>
      <c r="AK28" s="1"/>
      <c r="AL28" s="1"/>
      <c r="AM28" s="1"/>
      <c r="AN28" s="1"/>
      <c r="AO28" s="1"/>
      <c r="AP28" s="1"/>
      <c r="AQ28" s="1"/>
    </row>
    <row r="29" spans="1:43" ht="14.25" customHeight="1">
      <c r="A29" s="24"/>
      <c r="B29" s="842"/>
      <c r="C29" s="838" t="s">
        <v>7</v>
      </c>
      <c r="D29" s="838"/>
      <c r="E29" s="837"/>
      <c r="F29" s="847"/>
      <c r="G29" s="848"/>
      <c r="H29" s="849"/>
      <c r="I29" s="801">
        <v>36440836219</v>
      </c>
      <c r="J29" s="821"/>
      <c r="K29" s="822"/>
      <c r="L29" s="55"/>
      <c r="M29" s="55"/>
      <c r="N29" s="847"/>
      <c r="O29" s="848"/>
      <c r="P29" s="849"/>
      <c r="Q29" s="801">
        <f>I29</f>
        <v>36440836219</v>
      </c>
      <c r="R29" s="821"/>
      <c r="S29" s="822"/>
      <c r="T29" s="809">
        <f>ROUND(Q29/X29*100,1)</f>
        <v>103</v>
      </c>
      <c r="U29" s="840"/>
      <c r="V29" s="811"/>
      <c r="W29" s="24"/>
      <c r="X29" s="801">
        <v>35367221448</v>
      </c>
      <c r="Y29" s="821"/>
      <c r="Z29" s="822"/>
      <c r="AA29" s="1"/>
      <c r="AB29" s="1"/>
      <c r="AC29" s="1"/>
      <c r="AD29" s="1"/>
      <c r="AE29" s="1"/>
      <c r="AF29" s="1"/>
      <c r="AG29" s="1"/>
      <c r="AH29" s="1"/>
      <c r="AI29" s="1"/>
      <c r="AJ29" s="1"/>
      <c r="AK29" s="1"/>
      <c r="AL29" s="1"/>
      <c r="AM29" s="1"/>
      <c r="AN29" s="1"/>
      <c r="AO29" s="1"/>
      <c r="AP29" s="1"/>
      <c r="AQ29" s="1"/>
    </row>
    <row r="30" spans="1:43" ht="14.25">
      <c r="A30" s="24"/>
      <c r="B30" s="842"/>
      <c r="C30" s="23"/>
      <c r="D30" s="23"/>
      <c r="E30" s="61" t="s">
        <v>185</v>
      </c>
      <c r="F30" s="847"/>
      <c r="G30" s="848"/>
      <c r="H30" s="849"/>
      <c r="I30" s="839"/>
      <c r="J30" s="821"/>
      <c r="K30" s="822"/>
      <c r="L30" s="55"/>
      <c r="M30" s="55"/>
      <c r="N30" s="847"/>
      <c r="O30" s="848"/>
      <c r="P30" s="849"/>
      <c r="Q30" s="839"/>
      <c r="R30" s="821"/>
      <c r="S30" s="822"/>
      <c r="T30" s="812"/>
      <c r="U30" s="840"/>
      <c r="V30" s="811"/>
      <c r="W30" s="24"/>
      <c r="X30" s="839"/>
      <c r="Y30" s="821"/>
      <c r="Z30" s="822"/>
      <c r="AA30" s="1"/>
      <c r="AB30" s="1"/>
      <c r="AC30" s="1"/>
      <c r="AD30" s="1"/>
      <c r="AE30" s="1"/>
      <c r="AF30" s="1"/>
      <c r="AG30" s="1"/>
      <c r="AH30" s="1"/>
      <c r="AI30" s="1"/>
      <c r="AJ30" s="1"/>
      <c r="AK30" s="1"/>
      <c r="AL30" s="1"/>
      <c r="AM30" s="1"/>
      <c r="AN30" s="1"/>
      <c r="AO30" s="1"/>
      <c r="AP30" s="1"/>
      <c r="AQ30" s="1"/>
    </row>
    <row r="31" spans="1:43" ht="14.25">
      <c r="A31" s="24"/>
      <c r="B31" s="843"/>
      <c r="C31" s="23"/>
      <c r="D31" s="23"/>
      <c r="E31" s="65"/>
      <c r="F31" s="847"/>
      <c r="G31" s="850"/>
      <c r="H31" s="849"/>
      <c r="I31" s="51"/>
      <c r="J31" s="23"/>
      <c r="K31" s="38"/>
      <c r="L31" s="37"/>
      <c r="M31" s="37"/>
      <c r="N31" s="851"/>
      <c r="O31" s="852"/>
      <c r="P31" s="853"/>
      <c r="Q31" s="62"/>
      <c r="R31" s="63"/>
      <c r="S31" s="64"/>
      <c r="T31" s="62"/>
      <c r="U31" s="63"/>
      <c r="V31" s="64"/>
      <c r="W31" s="24"/>
      <c r="X31" s="62"/>
      <c r="Y31" s="63"/>
      <c r="Z31" s="64"/>
      <c r="AA31" s="1"/>
      <c r="AB31" s="1"/>
      <c r="AC31" s="1"/>
      <c r="AD31" s="1"/>
      <c r="AE31" s="1"/>
      <c r="AF31" s="1"/>
      <c r="AG31" s="1"/>
      <c r="AH31" s="1"/>
      <c r="AI31" s="1"/>
      <c r="AJ31" s="1"/>
      <c r="AK31" s="1"/>
      <c r="AL31" s="1"/>
      <c r="AM31" s="1"/>
      <c r="AN31" s="1"/>
      <c r="AO31" s="1"/>
      <c r="AP31" s="1"/>
      <c r="AQ31" s="1"/>
    </row>
    <row r="32" spans="1:43" ht="14.25">
      <c r="A32" s="24"/>
      <c r="B32" s="31"/>
      <c r="C32" s="32"/>
      <c r="D32" s="32"/>
      <c r="E32" s="32"/>
      <c r="F32" s="31"/>
      <c r="G32" s="32"/>
      <c r="H32" s="33"/>
      <c r="I32" s="31"/>
      <c r="J32" s="32"/>
      <c r="K32" s="33"/>
      <c r="L32" s="37"/>
      <c r="M32" s="37"/>
      <c r="N32" s="31"/>
      <c r="O32" s="32"/>
      <c r="P32" s="33"/>
      <c r="Q32" s="58"/>
      <c r="R32" s="59"/>
      <c r="S32" s="60"/>
      <c r="T32" s="58"/>
      <c r="U32" s="59"/>
      <c r="V32" s="60"/>
      <c r="W32" s="24"/>
      <c r="X32" s="58"/>
      <c r="Y32" s="59"/>
      <c r="Z32" s="60"/>
      <c r="AA32" s="1"/>
      <c r="AB32" s="1"/>
      <c r="AC32" s="1"/>
      <c r="AD32" s="1"/>
      <c r="AE32" s="1"/>
      <c r="AF32" s="1"/>
      <c r="AG32" s="1"/>
      <c r="AH32" s="1"/>
      <c r="AI32" s="1"/>
      <c r="AJ32" s="1"/>
      <c r="AK32" s="1"/>
      <c r="AL32" s="1"/>
      <c r="AM32" s="1"/>
      <c r="AN32" s="1"/>
      <c r="AO32" s="1"/>
      <c r="AP32" s="1"/>
      <c r="AQ32" s="1"/>
    </row>
    <row r="33" spans="1:43" ht="14.25">
      <c r="A33" s="24"/>
      <c r="B33" s="824" t="s">
        <v>11</v>
      </c>
      <c r="C33" s="825"/>
      <c r="D33" s="825"/>
      <c r="E33" s="826"/>
      <c r="F33" s="818">
        <f>F22</f>
        <v>2024817071</v>
      </c>
      <c r="G33" s="827"/>
      <c r="H33" s="820"/>
      <c r="I33" s="818">
        <f>I11</f>
        <v>5245295409</v>
      </c>
      <c r="J33" s="819"/>
      <c r="K33" s="820"/>
      <c r="L33" s="52"/>
      <c r="M33" s="52"/>
      <c r="N33" s="828"/>
      <c r="O33" s="829"/>
      <c r="P33" s="830"/>
      <c r="Q33" s="818">
        <f>Q11</f>
        <v>7270112480</v>
      </c>
      <c r="R33" s="819"/>
      <c r="S33" s="820"/>
      <c r="T33" s="831">
        <f>ROUND(Q33/X33*100,1)</f>
        <v>101.9</v>
      </c>
      <c r="U33" s="832"/>
      <c r="V33" s="833"/>
      <c r="W33" s="24"/>
      <c r="X33" s="818">
        <f>X11</f>
        <v>7137469052</v>
      </c>
      <c r="Y33" s="819"/>
      <c r="Z33" s="820"/>
      <c r="AA33" s="1"/>
      <c r="AB33" s="1"/>
      <c r="AC33" s="1"/>
      <c r="AD33" s="1"/>
      <c r="AE33" s="1"/>
      <c r="AF33" s="1"/>
      <c r="AG33" s="1"/>
      <c r="AH33" s="1"/>
      <c r="AI33" s="1"/>
      <c r="AJ33" s="1"/>
      <c r="AK33" s="1"/>
      <c r="AL33" s="1"/>
      <c r="AM33" s="1"/>
      <c r="AN33" s="1"/>
      <c r="AO33" s="1"/>
      <c r="AP33" s="1"/>
      <c r="AQ33" s="1"/>
    </row>
    <row r="34" spans="1:43" ht="14.25">
      <c r="A34" s="24"/>
      <c r="B34" s="804" t="s">
        <v>186</v>
      </c>
      <c r="C34" s="805"/>
      <c r="D34" s="805"/>
      <c r="E34" s="806"/>
      <c r="F34" s="801">
        <f>F24</f>
        <v>81254242799</v>
      </c>
      <c r="G34" s="823"/>
      <c r="H34" s="822"/>
      <c r="I34" s="801">
        <f>I24+I29</f>
        <v>239650145491</v>
      </c>
      <c r="J34" s="821"/>
      <c r="K34" s="822"/>
      <c r="L34" s="54"/>
      <c r="M34" s="54"/>
      <c r="N34" s="801">
        <f>N13</f>
        <v>2762186514</v>
      </c>
      <c r="O34" s="821"/>
      <c r="P34" s="822"/>
      <c r="Q34" s="801">
        <f>Q24+Q29</f>
        <v>323666574804</v>
      </c>
      <c r="R34" s="821"/>
      <c r="S34" s="822"/>
      <c r="T34" s="809">
        <f>ROUND(Q34/X34*100,1)</f>
        <v>101.3</v>
      </c>
      <c r="U34" s="810"/>
      <c r="V34" s="811"/>
      <c r="W34" s="24"/>
      <c r="X34" s="801">
        <f>X24+X29</f>
        <v>319607593680</v>
      </c>
      <c r="Y34" s="821"/>
      <c r="Z34" s="822"/>
      <c r="AA34" s="1"/>
      <c r="AB34" s="1"/>
      <c r="AC34" s="1"/>
      <c r="AD34" s="1"/>
      <c r="AE34" s="1"/>
      <c r="AF34" s="1"/>
      <c r="AG34" s="1"/>
      <c r="AH34" s="1"/>
      <c r="AI34" s="1"/>
      <c r="AJ34" s="1"/>
      <c r="AK34" s="1"/>
      <c r="AL34" s="1"/>
      <c r="AM34" s="1"/>
      <c r="AN34" s="1"/>
      <c r="AO34" s="1"/>
      <c r="AP34" s="1"/>
      <c r="AQ34" s="1"/>
    </row>
    <row r="35" spans="1:43" ht="14.25">
      <c r="A35" s="24"/>
      <c r="B35" s="45"/>
      <c r="C35" s="46"/>
      <c r="D35" s="46"/>
      <c r="E35" s="46"/>
      <c r="F35" s="45"/>
      <c r="G35" s="46"/>
      <c r="H35" s="44"/>
      <c r="I35" s="45"/>
      <c r="J35" s="46"/>
      <c r="K35" s="44"/>
      <c r="L35" s="37"/>
      <c r="M35" s="37"/>
      <c r="N35" s="45"/>
      <c r="O35" s="46"/>
      <c r="P35" s="44"/>
      <c r="Q35" s="62"/>
      <c r="R35" s="63"/>
      <c r="S35" s="64"/>
      <c r="T35" s="62"/>
      <c r="U35" s="63"/>
      <c r="V35" s="64"/>
      <c r="W35" s="24"/>
      <c r="X35" s="62"/>
      <c r="Y35" s="63"/>
      <c r="Z35" s="64"/>
      <c r="AA35" s="1"/>
      <c r="AB35" s="1"/>
      <c r="AC35" s="1"/>
      <c r="AD35" s="1"/>
      <c r="AE35" s="1"/>
      <c r="AF35" s="1"/>
      <c r="AG35" s="1"/>
      <c r="AH35" s="1"/>
      <c r="AI35" s="1"/>
      <c r="AJ35" s="1"/>
      <c r="AK35" s="1"/>
      <c r="AL35" s="1"/>
      <c r="AM35" s="1"/>
      <c r="AN35" s="1"/>
      <c r="AO35" s="1"/>
      <c r="AP35" s="1"/>
      <c r="AQ35" s="1"/>
    </row>
    <row r="36" spans="1:43" ht="14.25">
      <c r="A36" s="24"/>
      <c r="B36" s="31"/>
      <c r="C36" s="32"/>
      <c r="D36" s="32"/>
      <c r="E36" s="32"/>
      <c r="F36" s="31"/>
      <c r="G36" s="32"/>
      <c r="H36" s="49" t="s">
        <v>13</v>
      </c>
      <c r="I36" s="31"/>
      <c r="J36" s="32"/>
      <c r="K36" s="49" t="s">
        <v>13</v>
      </c>
      <c r="L36" s="50"/>
      <c r="M36" s="50"/>
      <c r="N36" s="31"/>
      <c r="O36" s="32"/>
      <c r="P36" s="33"/>
      <c r="Q36" s="31"/>
      <c r="R36" s="32"/>
      <c r="S36" s="49" t="s">
        <v>13</v>
      </c>
      <c r="T36" s="31"/>
      <c r="U36" s="32"/>
      <c r="V36" s="33"/>
      <c r="W36" s="24"/>
      <c r="X36" s="31"/>
      <c r="Y36" s="32"/>
      <c r="Z36" s="49" t="s">
        <v>13</v>
      </c>
      <c r="AA36" s="1"/>
      <c r="AB36" s="1"/>
      <c r="AC36" s="1"/>
      <c r="AD36" s="1"/>
      <c r="AE36" s="1"/>
      <c r="AF36" s="1"/>
      <c r="AG36" s="1"/>
      <c r="AH36" s="1"/>
      <c r="AI36" s="1"/>
      <c r="AJ36" s="1"/>
      <c r="AK36" s="1"/>
      <c r="AL36" s="1"/>
      <c r="AM36" s="1"/>
      <c r="AN36" s="1"/>
      <c r="AO36" s="1"/>
      <c r="AP36" s="1"/>
      <c r="AQ36" s="1"/>
    </row>
    <row r="37" spans="1:43" ht="14.25">
      <c r="A37" s="24"/>
      <c r="B37" s="804" t="s">
        <v>12</v>
      </c>
      <c r="C37" s="805"/>
      <c r="D37" s="805"/>
      <c r="E37" s="806"/>
      <c r="F37" s="801">
        <v>1354951</v>
      </c>
      <c r="G37" s="808"/>
      <c r="H37" s="803"/>
      <c r="I37" s="801">
        <v>2856433</v>
      </c>
      <c r="J37" s="802"/>
      <c r="K37" s="803"/>
      <c r="L37" s="53"/>
      <c r="M37" s="53"/>
      <c r="N37" s="36"/>
      <c r="O37" s="37"/>
      <c r="P37" s="813" t="s">
        <v>187</v>
      </c>
      <c r="Q37" s="801">
        <f>F37+I37</f>
        <v>4211384</v>
      </c>
      <c r="R37" s="802"/>
      <c r="S37" s="803"/>
      <c r="T37" s="814">
        <f>ROUND(Q37/X37*100,1)</f>
        <v>99.3</v>
      </c>
      <c r="U37" s="815"/>
      <c r="V37" s="816"/>
      <c r="W37" s="24"/>
      <c r="X37" s="801">
        <v>4239735</v>
      </c>
      <c r="Y37" s="802"/>
      <c r="Z37" s="803"/>
      <c r="AA37" s="1"/>
      <c r="AB37" s="1"/>
      <c r="AC37" s="1"/>
      <c r="AD37" s="1"/>
      <c r="AE37" s="1"/>
      <c r="AF37" s="1"/>
      <c r="AG37" s="1"/>
      <c r="AH37" s="1"/>
      <c r="AI37" s="1"/>
      <c r="AJ37" s="1"/>
      <c r="AK37" s="1"/>
      <c r="AL37" s="1"/>
      <c r="AM37" s="1"/>
      <c r="AN37" s="1"/>
      <c r="AO37" s="1"/>
      <c r="AP37" s="1"/>
      <c r="AQ37" s="1"/>
    </row>
    <row r="38" spans="1:43" ht="14.25">
      <c r="A38" s="24"/>
      <c r="B38" s="807"/>
      <c r="C38" s="805"/>
      <c r="D38" s="805"/>
      <c r="E38" s="806"/>
      <c r="F38" s="801"/>
      <c r="G38" s="808"/>
      <c r="H38" s="803"/>
      <c r="I38" s="801"/>
      <c r="J38" s="802"/>
      <c r="K38" s="803"/>
      <c r="L38" s="53"/>
      <c r="M38" s="53"/>
      <c r="N38" s="36"/>
      <c r="O38" s="37"/>
      <c r="P38" s="813"/>
      <c r="Q38" s="801"/>
      <c r="R38" s="802"/>
      <c r="S38" s="803"/>
      <c r="T38" s="817" t="e">
        <f>ROUND(Q38/X38*100,1)</f>
        <v>#DIV/0!</v>
      </c>
      <c r="U38" s="815"/>
      <c r="V38" s="816"/>
      <c r="W38" s="24"/>
      <c r="X38" s="801"/>
      <c r="Y38" s="802"/>
      <c r="Z38" s="803"/>
      <c r="AA38" s="1"/>
      <c r="AB38" s="1"/>
      <c r="AC38" s="1"/>
      <c r="AD38" s="1"/>
      <c r="AE38" s="1"/>
      <c r="AF38" s="1"/>
      <c r="AG38" s="1"/>
      <c r="AH38" s="1"/>
      <c r="AI38" s="1"/>
      <c r="AJ38" s="1"/>
      <c r="AK38" s="1"/>
      <c r="AL38" s="1"/>
      <c r="AM38" s="1"/>
      <c r="AN38" s="1"/>
      <c r="AO38" s="1"/>
      <c r="AP38" s="1"/>
      <c r="AQ38" s="1"/>
    </row>
    <row r="39" spans="1:43" ht="14.25">
      <c r="A39" s="24"/>
      <c r="B39" s="45"/>
      <c r="C39" s="46"/>
      <c r="D39" s="46"/>
      <c r="E39" s="46"/>
      <c r="F39" s="45"/>
      <c r="G39" s="46"/>
      <c r="H39" s="46"/>
      <c r="I39" s="45"/>
      <c r="J39" s="46"/>
      <c r="K39" s="44"/>
      <c r="L39" s="37"/>
      <c r="M39" s="37"/>
      <c r="N39" s="45"/>
      <c r="O39" s="46"/>
      <c r="P39" s="44"/>
      <c r="Q39" s="45"/>
      <c r="R39" s="46"/>
      <c r="S39" s="44"/>
      <c r="T39" s="45"/>
      <c r="U39" s="46"/>
      <c r="V39" s="44"/>
      <c r="W39" s="24"/>
      <c r="X39" s="45"/>
      <c r="Y39" s="46"/>
      <c r="Z39" s="44"/>
      <c r="AA39" s="1"/>
      <c r="AB39" s="1"/>
      <c r="AC39" s="1"/>
      <c r="AD39" s="1"/>
      <c r="AE39" s="1"/>
      <c r="AF39" s="1"/>
      <c r="AG39" s="1"/>
      <c r="AH39" s="1"/>
      <c r="AI39" s="1"/>
      <c r="AJ39" s="1"/>
      <c r="AK39" s="1"/>
      <c r="AL39" s="1"/>
      <c r="AM39" s="1"/>
      <c r="AN39" s="1"/>
      <c r="AO39" s="1"/>
      <c r="AP39" s="1"/>
      <c r="AQ39" s="1"/>
    </row>
    <row r="40" spans="1:43" ht="14.25">
      <c r="A40" s="24"/>
      <c r="B40" s="31"/>
      <c r="C40" s="32"/>
      <c r="D40" s="32"/>
      <c r="E40" s="32"/>
      <c r="F40" s="31"/>
      <c r="G40" s="32"/>
      <c r="H40" s="66" t="s">
        <v>14</v>
      </c>
      <c r="I40" s="31"/>
      <c r="J40" s="32"/>
      <c r="K40" s="61" t="s">
        <v>14</v>
      </c>
      <c r="L40" s="67"/>
      <c r="M40" s="67"/>
      <c r="N40" s="31"/>
      <c r="O40" s="32"/>
      <c r="P40" s="61" t="s">
        <v>14</v>
      </c>
      <c r="Q40" s="31"/>
      <c r="R40" s="32"/>
      <c r="S40" s="61" t="s">
        <v>14</v>
      </c>
      <c r="T40" s="31"/>
      <c r="U40" s="32"/>
      <c r="V40" s="33"/>
      <c r="W40" s="24"/>
      <c r="X40" s="31"/>
      <c r="Y40" s="32"/>
      <c r="Z40" s="61" t="s">
        <v>14</v>
      </c>
      <c r="AA40" s="1"/>
      <c r="AB40" s="1"/>
      <c r="AC40" s="1"/>
      <c r="AD40" s="1"/>
      <c r="AE40" s="1"/>
      <c r="AF40" s="1"/>
      <c r="AG40" s="1"/>
      <c r="AH40" s="1"/>
      <c r="AI40" s="1"/>
      <c r="AJ40" s="1"/>
      <c r="AK40" s="1"/>
      <c r="AL40" s="1"/>
      <c r="AM40" s="1"/>
      <c r="AN40" s="1"/>
      <c r="AO40" s="1"/>
      <c r="AP40" s="1"/>
      <c r="AQ40" s="1"/>
    </row>
    <row r="41" spans="1:43" ht="14.25">
      <c r="A41" s="24"/>
      <c r="B41" s="804" t="s">
        <v>81</v>
      </c>
      <c r="C41" s="805"/>
      <c r="D41" s="805"/>
      <c r="E41" s="806"/>
      <c r="F41" s="801">
        <v>1402221</v>
      </c>
      <c r="G41" s="808"/>
      <c r="H41" s="803"/>
      <c r="I41" s="801">
        <v>3010795</v>
      </c>
      <c r="J41" s="802"/>
      <c r="K41" s="803"/>
      <c r="L41" s="53"/>
      <c r="M41" s="53"/>
      <c r="N41" s="801">
        <v>17015</v>
      </c>
      <c r="O41" s="802"/>
      <c r="P41" s="803"/>
      <c r="Q41" s="801">
        <f>F41+I41+N41</f>
        <v>4430031</v>
      </c>
      <c r="R41" s="802"/>
      <c r="S41" s="803"/>
      <c r="T41" s="809">
        <f>ROUND(Q41/X41*100,1)</f>
        <v>99.6</v>
      </c>
      <c r="U41" s="810"/>
      <c r="V41" s="811"/>
      <c r="W41" s="24"/>
      <c r="X41" s="801">
        <v>4448434</v>
      </c>
      <c r="Y41" s="802"/>
      <c r="Z41" s="803"/>
      <c r="AA41" s="1"/>
      <c r="AB41" s="1"/>
      <c r="AC41" s="1"/>
      <c r="AD41" s="1"/>
      <c r="AE41" s="1"/>
      <c r="AF41" s="1"/>
      <c r="AG41" s="1"/>
      <c r="AH41" s="1"/>
      <c r="AI41" s="1"/>
      <c r="AJ41" s="1"/>
      <c r="AK41" s="1"/>
      <c r="AL41" s="1"/>
      <c r="AM41" s="1"/>
      <c r="AN41" s="1"/>
      <c r="AO41" s="1"/>
      <c r="AP41" s="1"/>
      <c r="AQ41" s="1"/>
    </row>
    <row r="42" spans="1:43" ht="14.25">
      <c r="A42" s="24"/>
      <c r="B42" s="807"/>
      <c r="C42" s="805"/>
      <c r="D42" s="805"/>
      <c r="E42" s="806"/>
      <c r="F42" s="801"/>
      <c r="G42" s="808"/>
      <c r="H42" s="803"/>
      <c r="I42" s="801"/>
      <c r="J42" s="802"/>
      <c r="K42" s="803"/>
      <c r="L42" s="53"/>
      <c r="M42" s="53"/>
      <c r="N42" s="801"/>
      <c r="O42" s="802"/>
      <c r="P42" s="803"/>
      <c r="Q42" s="801"/>
      <c r="R42" s="802"/>
      <c r="S42" s="803"/>
      <c r="T42" s="812" t="e">
        <f>ROUND(Q42/X42*100,1)</f>
        <v>#DIV/0!</v>
      </c>
      <c r="U42" s="810"/>
      <c r="V42" s="811"/>
      <c r="W42" s="24"/>
      <c r="X42" s="801"/>
      <c r="Y42" s="802"/>
      <c r="Z42" s="803"/>
      <c r="AA42" s="1"/>
      <c r="AB42" s="1"/>
      <c r="AC42" s="1"/>
      <c r="AD42" s="1"/>
      <c r="AE42" s="1"/>
      <c r="AF42" s="1"/>
      <c r="AG42" s="1"/>
      <c r="AH42" s="1"/>
      <c r="AI42" s="1"/>
      <c r="AJ42" s="1"/>
      <c r="AK42" s="1"/>
      <c r="AL42" s="1"/>
      <c r="AM42" s="1"/>
      <c r="AN42" s="1"/>
      <c r="AO42" s="1"/>
      <c r="AP42" s="1"/>
      <c r="AQ42" s="1"/>
    </row>
    <row r="43" spans="1:43" ht="14.25">
      <c r="A43" s="24"/>
      <c r="B43" s="45"/>
      <c r="C43" s="46"/>
      <c r="D43" s="46"/>
      <c r="E43" s="46"/>
      <c r="F43" s="45"/>
      <c r="G43" s="46"/>
      <c r="H43" s="44"/>
      <c r="I43" s="45"/>
      <c r="J43" s="46"/>
      <c r="K43" s="44"/>
      <c r="L43" s="37"/>
      <c r="M43" s="37"/>
      <c r="N43" s="45"/>
      <c r="O43" s="46"/>
      <c r="P43" s="44"/>
      <c r="Q43" s="45"/>
      <c r="R43" s="46"/>
      <c r="S43" s="44"/>
      <c r="T43" s="45"/>
      <c r="U43" s="46"/>
      <c r="V43" s="44"/>
      <c r="W43" s="24"/>
      <c r="X43" s="45"/>
      <c r="Y43" s="46"/>
      <c r="Z43" s="44"/>
      <c r="AA43" s="1"/>
      <c r="AB43" s="1"/>
      <c r="AC43" s="1"/>
      <c r="AD43" s="1"/>
      <c r="AE43" s="1"/>
      <c r="AF43" s="1"/>
      <c r="AG43" s="1"/>
      <c r="AH43" s="1"/>
      <c r="AI43" s="1"/>
      <c r="AJ43" s="1"/>
      <c r="AK43" s="1"/>
      <c r="AL43" s="1"/>
      <c r="AM43" s="1"/>
      <c r="AN43" s="1"/>
      <c r="AO43" s="1"/>
      <c r="AP43" s="1"/>
      <c r="AQ43" s="1"/>
    </row>
    <row r="44" spans="1:43" ht="14.25">
      <c r="A44" s="24"/>
      <c r="B44" s="24"/>
      <c r="C44" s="24"/>
      <c r="D44" s="24"/>
      <c r="E44" s="24"/>
      <c r="F44" s="24"/>
      <c r="G44" s="24"/>
      <c r="H44" s="24"/>
      <c r="I44" s="24"/>
      <c r="J44" s="24"/>
      <c r="K44" s="24"/>
      <c r="L44" s="37"/>
      <c r="M44" s="37"/>
      <c r="N44" s="24"/>
      <c r="O44" s="24"/>
      <c r="P44" s="24"/>
      <c r="Q44" s="24"/>
      <c r="R44" s="24"/>
      <c r="S44" s="24"/>
      <c r="T44" s="24"/>
      <c r="U44" s="24"/>
      <c r="V44" s="24"/>
      <c r="W44" s="24"/>
      <c r="X44" s="1"/>
      <c r="Y44" s="1"/>
      <c r="Z44" s="1"/>
      <c r="AA44" s="1"/>
      <c r="AB44" s="1"/>
      <c r="AC44" s="1"/>
      <c r="AD44" s="1"/>
      <c r="AE44" s="1"/>
      <c r="AF44" s="1"/>
      <c r="AG44" s="1"/>
      <c r="AH44" s="1"/>
      <c r="AI44" s="1"/>
      <c r="AJ44" s="1"/>
      <c r="AK44" s="1"/>
      <c r="AL44" s="1"/>
      <c r="AM44" s="1"/>
      <c r="AN44" s="1"/>
      <c r="AO44" s="1"/>
      <c r="AP44" s="1"/>
      <c r="AQ44" s="1"/>
    </row>
    <row r="45" spans="1:43" ht="14.25">
      <c r="A45" s="24"/>
      <c r="B45" s="66" t="s">
        <v>15</v>
      </c>
      <c r="C45" s="800" t="s">
        <v>16</v>
      </c>
      <c r="D45" s="800"/>
      <c r="E45" s="800"/>
      <c r="F45" s="800"/>
      <c r="G45" s="800"/>
      <c r="H45" s="800"/>
      <c r="I45" s="24"/>
      <c r="J45" s="24"/>
      <c r="K45" s="24"/>
      <c r="L45" s="24"/>
      <c r="M45" s="24"/>
      <c r="N45" s="24"/>
      <c r="O45" s="24"/>
      <c r="P45" s="24"/>
      <c r="Q45" s="24"/>
      <c r="R45" s="24"/>
      <c r="S45" s="24"/>
      <c r="T45" s="24"/>
      <c r="U45" s="24"/>
      <c r="V45" s="24"/>
      <c r="W45" s="24"/>
      <c r="X45" s="1"/>
      <c r="Y45" s="1"/>
      <c r="Z45" s="1"/>
      <c r="AA45" s="1"/>
      <c r="AB45" s="1"/>
      <c r="AC45" s="1"/>
      <c r="AD45" s="1"/>
      <c r="AE45" s="1"/>
      <c r="AF45" s="1"/>
      <c r="AG45" s="1"/>
      <c r="AH45" s="1"/>
      <c r="AI45" s="1"/>
      <c r="AJ45" s="1"/>
      <c r="AK45" s="1"/>
      <c r="AL45" s="1"/>
      <c r="AM45" s="1"/>
      <c r="AN45" s="1"/>
      <c r="AO45" s="1"/>
      <c r="AP45" s="1"/>
      <c r="AQ45" s="1"/>
    </row>
    <row r="46" spans="1:43" ht="14.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1:43" ht="14.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row>
    <row r="48" spans="1:43" ht="14.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1:43" ht="14.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row>
    <row r="50" spans="1:43" ht="14.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row>
    <row r="51" spans="1:43" ht="14.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row>
    <row r="52" spans="1:43" ht="14.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row>
    <row r="53" spans="1:43" ht="14.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row>
    <row r="54" spans="1:43" ht="14.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row>
    <row r="55" spans="1:43" ht="14.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row>
    <row r="56" spans="1:43" ht="14.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row>
    <row r="57" spans="1:43" ht="14.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1:43" ht="14.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sheetData>
  <sheetProtection/>
  <mergeCells count="94">
    <mergeCell ref="A1:K1"/>
    <mergeCell ref="N1:W1"/>
    <mergeCell ref="X4:Z4"/>
    <mergeCell ref="N6:P6"/>
    <mergeCell ref="B7:E7"/>
    <mergeCell ref="F7:H7"/>
    <mergeCell ref="I7:K7"/>
    <mergeCell ref="N7:P7"/>
    <mergeCell ref="T7:V7"/>
    <mergeCell ref="Q8:S8"/>
    <mergeCell ref="X8:Z8"/>
    <mergeCell ref="F11:H12"/>
    <mergeCell ref="I11:K12"/>
    <mergeCell ref="N11:P12"/>
    <mergeCell ref="Q11:S12"/>
    <mergeCell ref="T11:V12"/>
    <mergeCell ref="X11:Z12"/>
    <mergeCell ref="B12:E12"/>
    <mergeCell ref="F13:H14"/>
    <mergeCell ref="I13:K14"/>
    <mergeCell ref="N13:P14"/>
    <mergeCell ref="Q13:S14"/>
    <mergeCell ref="T13:V14"/>
    <mergeCell ref="X13:Z14"/>
    <mergeCell ref="B15:B20"/>
    <mergeCell ref="F15:H20"/>
    <mergeCell ref="N15:P20"/>
    <mergeCell ref="C16:E17"/>
    <mergeCell ref="I16:K17"/>
    <mergeCell ref="Q16:S17"/>
    <mergeCell ref="T16:V17"/>
    <mergeCell ref="X16:Z17"/>
    <mergeCell ref="C18:E18"/>
    <mergeCell ref="I18:K19"/>
    <mergeCell ref="Q18:S19"/>
    <mergeCell ref="T18:V19"/>
    <mergeCell ref="X18:Z19"/>
    <mergeCell ref="B22:E22"/>
    <mergeCell ref="F22:H23"/>
    <mergeCell ref="I22:K23"/>
    <mergeCell ref="N22:P23"/>
    <mergeCell ref="Q22:S23"/>
    <mergeCell ref="T22:V23"/>
    <mergeCell ref="X22:Z23"/>
    <mergeCell ref="B23:E23"/>
    <mergeCell ref="F24:H25"/>
    <mergeCell ref="I24:K25"/>
    <mergeCell ref="N24:P25"/>
    <mergeCell ref="Q24:S25"/>
    <mergeCell ref="T24:V25"/>
    <mergeCell ref="X24:Z25"/>
    <mergeCell ref="B26:B31"/>
    <mergeCell ref="F26:H31"/>
    <mergeCell ref="N26:P31"/>
    <mergeCell ref="C27:E27"/>
    <mergeCell ref="I27:K28"/>
    <mergeCell ref="Q27:S28"/>
    <mergeCell ref="T27:V28"/>
    <mergeCell ref="X27:Z28"/>
    <mergeCell ref="C28:E28"/>
    <mergeCell ref="C29:E29"/>
    <mergeCell ref="I29:K30"/>
    <mergeCell ref="Q29:S30"/>
    <mergeCell ref="T29:V30"/>
    <mergeCell ref="X29:Z30"/>
    <mergeCell ref="B33:E33"/>
    <mergeCell ref="F33:H33"/>
    <mergeCell ref="I33:K33"/>
    <mergeCell ref="N33:P33"/>
    <mergeCell ref="Q33:S33"/>
    <mergeCell ref="T33:V33"/>
    <mergeCell ref="B34:E34"/>
    <mergeCell ref="F34:H34"/>
    <mergeCell ref="I34:K34"/>
    <mergeCell ref="N34:P34"/>
    <mergeCell ref="Q34:S34"/>
    <mergeCell ref="T34:V34"/>
    <mergeCell ref="F37:H38"/>
    <mergeCell ref="I37:K38"/>
    <mergeCell ref="P37:P38"/>
    <mergeCell ref="Q37:S38"/>
    <mergeCell ref="T37:V38"/>
    <mergeCell ref="X33:Z33"/>
    <mergeCell ref="X34:Z34"/>
    <mergeCell ref="C45:H45"/>
    <mergeCell ref="X37:Z38"/>
    <mergeCell ref="B41:E42"/>
    <mergeCell ref="F41:H42"/>
    <mergeCell ref="I41:K42"/>
    <mergeCell ref="N41:P42"/>
    <mergeCell ref="Q41:S42"/>
    <mergeCell ref="T41:V42"/>
    <mergeCell ref="X41:Z42"/>
    <mergeCell ref="B37:E38"/>
  </mergeCells>
  <printOptions/>
  <pageMargins left="0.5905511811023623" right="0.3937007874015748" top="0.984251968503937" bottom="0.984251968503937" header="0.5118110236220472" footer="0.5118110236220472"/>
  <pageSetup firstPageNumber="196" useFirstPageNumber="1" horizontalDpi="600" verticalDpi="600" orientation="portrait" paperSize="9" r:id="rId2"/>
  <colBreaks count="1" manualBreakCount="1">
    <brk id="12" max="44" man="1"/>
  </colBreaks>
  <drawing r:id="rId1"/>
</worksheet>
</file>

<file path=xl/worksheets/sheet10.xml><?xml version="1.0" encoding="utf-8"?>
<worksheet xmlns="http://schemas.openxmlformats.org/spreadsheetml/2006/main" xmlns:r="http://schemas.openxmlformats.org/officeDocument/2006/relationships">
  <dimension ref="A1:AG30"/>
  <sheetViews>
    <sheetView zoomScale="70" zoomScaleNormal="70" zoomScalePageLayoutView="0" workbookViewId="0" topLeftCell="A1">
      <selection activeCell="F37" sqref="F37"/>
    </sheetView>
  </sheetViews>
  <sheetFormatPr defaultColWidth="9.00390625" defaultRowHeight="13.5"/>
  <cols>
    <col min="1" max="1" width="5.75390625" style="221" customWidth="1"/>
    <col min="2" max="3" width="5.625" style="221" customWidth="1"/>
    <col min="4" max="7" width="12.625" style="221" customWidth="1"/>
    <col min="8" max="8" width="11.25390625" style="221" customWidth="1"/>
    <col min="9" max="9" width="9.00390625" style="221" customWidth="1"/>
    <col min="10" max="11" width="0" style="221" hidden="1" customWidth="1"/>
    <col min="12" max="16384" width="9.00390625" style="221" customWidth="1"/>
  </cols>
  <sheetData>
    <row r="1" spans="2:7" ht="13.5">
      <c r="B1" s="1123"/>
      <c r="C1" s="1123"/>
      <c r="D1" s="1124"/>
      <c r="E1" s="1124"/>
      <c r="F1" s="1124"/>
      <c r="G1" s="1124"/>
    </row>
    <row r="2" spans="1:8" ht="21">
      <c r="A2" s="222">
        <v>10</v>
      </c>
      <c r="B2" s="1125" t="s">
        <v>234</v>
      </c>
      <c r="C2" s="1125"/>
      <c r="D2" s="1125"/>
      <c r="E2" s="1125"/>
      <c r="F2" s="1125"/>
      <c r="G2" s="1125"/>
      <c r="H2" s="1125"/>
    </row>
    <row r="3" spans="1:8" ht="21">
      <c r="A3" s="223"/>
      <c r="B3" s="1126" t="s">
        <v>162</v>
      </c>
      <c r="C3" s="1126"/>
      <c r="D3" s="1126"/>
      <c r="E3" s="1126"/>
      <c r="F3" s="1126"/>
      <c r="G3" s="1126"/>
      <c r="H3" s="1126"/>
    </row>
    <row r="5" spans="2:7" s="224" customFormat="1" ht="34.5" customHeight="1">
      <c r="B5" s="1127" t="s">
        <v>163</v>
      </c>
      <c r="C5" s="1128"/>
      <c r="D5" s="1131" t="s">
        <v>117</v>
      </c>
      <c r="E5" s="1132"/>
      <c r="F5" s="1133" t="s">
        <v>118</v>
      </c>
      <c r="G5" s="1131"/>
    </row>
    <row r="6" spans="2:7" s="224" customFormat="1" ht="34.5" customHeight="1">
      <c r="B6" s="1129"/>
      <c r="C6" s="1130"/>
      <c r="D6" s="225" t="s">
        <v>164</v>
      </c>
      <c r="E6" s="226" t="s">
        <v>165</v>
      </c>
      <c r="F6" s="227" t="s">
        <v>166</v>
      </c>
      <c r="G6" s="225" t="s">
        <v>165</v>
      </c>
    </row>
    <row r="7" spans="2:11" s="224" customFormat="1" ht="34.5" customHeight="1">
      <c r="B7" s="228" t="s">
        <v>235</v>
      </c>
      <c r="C7" s="229"/>
      <c r="D7" s="230">
        <v>4434</v>
      </c>
      <c r="E7" s="230">
        <v>4434</v>
      </c>
      <c r="F7" s="231">
        <v>2960</v>
      </c>
      <c r="G7" s="232">
        <v>2960</v>
      </c>
      <c r="H7" s="233"/>
      <c r="I7" s="233"/>
      <c r="J7" s="233">
        <v>1636</v>
      </c>
      <c r="K7" s="233">
        <v>1215</v>
      </c>
    </row>
    <row r="8" spans="2:11" s="224" customFormat="1" ht="34.5" customHeight="1">
      <c r="B8" s="228" t="s">
        <v>167</v>
      </c>
      <c r="C8" s="229"/>
      <c r="D8" s="230">
        <v>3371</v>
      </c>
      <c r="E8" s="230">
        <v>3371</v>
      </c>
      <c r="F8" s="231">
        <v>2927</v>
      </c>
      <c r="G8" s="232">
        <v>2927</v>
      </c>
      <c r="J8" s="224">
        <v>1518</v>
      </c>
      <c r="K8" s="224">
        <v>919</v>
      </c>
    </row>
    <row r="9" spans="2:33" s="224" customFormat="1" ht="34.5" customHeight="1">
      <c r="B9" s="234" t="s">
        <v>168</v>
      </c>
      <c r="C9" s="235"/>
      <c r="D9" s="230">
        <v>2444</v>
      </c>
      <c r="E9" s="230">
        <v>2444</v>
      </c>
      <c r="F9" s="231">
        <v>2391</v>
      </c>
      <c r="G9" s="232">
        <v>2391</v>
      </c>
      <c r="H9" s="233"/>
      <c r="I9" s="233"/>
      <c r="J9" s="233">
        <v>1164</v>
      </c>
      <c r="K9" s="233">
        <v>635</v>
      </c>
      <c r="L9" s="233"/>
      <c r="M9" s="236"/>
      <c r="N9" s="233"/>
      <c r="O9" s="233"/>
      <c r="P9" s="233"/>
      <c r="Q9" s="233"/>
      <c r="R9" s="233"/>
      <c r="S9" s="233"/>
      <c r="T9" s="233"/>
      <c r="U9" s="233"/>
      <c r="V9" s="233"/>
      <c r="W9" s="233"/>
      <c r="X9" s="233"/>
      <c r="Y9" s="233"/>
      <c r="Z9" s="233"/>
      <c r="AA9" s="233"/>
      <c r="AB9" s="233"/>
      <c r="AC9" s="233"/>
      <c r="AD9" s="233"/>
      <c r="AE9" s="233"/>
      <c r="AF9" s="233"/>
      <c r="AG9" s="233"/>
    </row>
    <row r="10" spans="2:33" s="224" customFormat="1" ht="34.5" customHeight="1">
      <c r="B10" s="234" t="s">
        <v>169</v>
      </c>
      <c r="C10" s="237"/>
      <c r="D10" s="230">
        <v>3620</v>
      </c>
      <c r="E10" s="230">
        <v>3620</v>
      </c>
      <c r="F10" s="231">
        <v>1932</v>
      </c>
      <c r="G10" s="232">
        <v>1932</v>
      </c>
      <c r="H10" s="233"/>
      <c r="I10" s="233"/>
      <c r="J10" s="233"/>
      <c r="K10" s="233">
        <v>1044</v>
      </c>
      <c r="L10" s="233"/>
      <c r="M10" s="233"/>
      <c r="N10" s="233"/>
      <c r="O10" s="233"/>
      <c r="P10" s="233"/>
      <c r="Q10" s="233"/>
      <c r="R10" s="233"/>
      <c r="S10" s="233"/>
      <c r="T10" s="233"/>
      <c r="U10" s="233"/>
      <c r="V10" s="233"/>
      <c r="W10" s="233"/>
      <c r="X10" s="233"/>
      <c r="Y10" s="233"/>
      <c r="Z10" s="233"/>
      <c r="AA10" s="233"/>
      <c r="AB10" s="233"/>
      <c r="AC10" s="233"/>
      <c r="AD10" s="233"/>
      <c r="AE10" s="233"/>
      <c r="AF10" s="233"/>
      <c r="AG10" s="233"/>
    </row>
    <row r="11" spans="2:33" s="224" customFormat="1" ht="34.5" customHeight="1">
      <c r="B11" s="234" t="s">
        <v>170</v>
      </c>
      <c r="C11" s="237"/>
      <c r="D11" s="230">
        <v>4295</v>
      </c>
      <c r="E11" s="230">
        <v>4295</v>
      </c>
      <c r="F11" s="231">
        <v>2302</v>
      </c>
      <c r="G11" s="232">
        <v>2302</v>
      </c>
      <c r="H11" s="233"/>
      <c r="I11" s="233"/>
      <c r="J11" s="233">
        <v>2194</v>
      </c>
      <c r="K11" s="233">
        <v>1009</v>
      </c>
      <c r="L11" s="233"/>
      <c r="M11" s="233"/>
      <c r="N11" s="233"/>
      <c r="O11" s="233"/>
      <c r="P11" s="233"/>
      <c r="Q11" s="233"/>
      <c r="R11" s="233"/>
      <c r="S11" s="233"/>
      <c r="T11" s="233"/>
      <c r="U11" s="233"/>
      <c r="V11" s="233"/>
      <c r="W11" s="233"/>
      <c r="X11" s="233"/>
      <c r="Y11" s="233"/>
      <c r="Z11" s="233"/>
      <c r="AA11" s="233"/>
      <c r="AB11" s="233"/>
      <c r="AC11" s="233"/>
      <c r="AD11" s="233"/>
      <c r="AE11" s="233"/>
      <c r="AF11" s="233"/>
      <c r="AG11" s="233"/>
    </row>
    <row r="12" spans="2:33" s="224" customFormat="1" ht="34.5" customHeight="1">
      <c r="B12" s="234" t="s">
        <v>171</v>
      </c>
      <c r="C12" s="235"/>
      <c r="D12" s="230">
        <v>3772</v>
      </c>
      <c r="E12" s="230">
        <v>3772</v>
      </c>
      <c r="F12" s="231">
        <v>2766</v>
      </c>
      <c r="G12" s="232">
        <v>2766</v>
      </c>
      <c r="H12" s="233"/>
      <c r="I12" s="233"/>
      <c r="J12" s="233">
        <v>1926</v>
      </c>
      <c r="K12" s="233">
        <v>2014</v>
      </c>
      <c r="L12" s="233"/>
      <c r="M12" s="233"/>
      <c r="N12" s="233"/>
      <c r="O12" s="233"/>
      <c r="P12" s="233"/>
      <c r="Q12" s="233"/>
      <c r="R12" s="233"/>
      <c r="S12" s="233"/>
      <c r="T12" s="233"/>
      <c r="U12" s="233"/>
      <c r="V12" s="233"/>
      <c r="W12" s="233"/>
      <c r="X12" s="233"/>
      <c r="Y12" s="233"/>
      <c r="Z12" s="233"/>
      <c r="AA12" s="233"/>
      <c r="AB12" s="233"/>
      <c r="AC12" s="233"/>
      <c r="AD12" s="233"/>
      <c r="AE12" s="233"/>
      <c r="AF12" s="233"/>
      <c r="AG12" s="233"/>
    </row>
    <row r="13" spans="2:33" s="224" customFormat="1" ht="34.5" customHeight="1">
      <c r="B13" s="234" t="s">
        <v>172</v>
      </c>
      <c r="C13" s="235"/>
      <c r="D13" s="230">
        <v>7994</v>
      </c>
      <c r="E13" s="230">
        <v>7994</v>
      </c>
      <c r="F13" s="231">
        <v>4202</v>
      </c>
      <c r="G13" s="232">
        <v>4202</v>
      </c>
      <c r="H13" s="233"/>
      <c r="I13" s="233"/>
      <c r="J13" s="233">
        <v>2177</v>
      </c>
      <c r="K13" s="233">
        <v>1890</v>
      </c>
      <c r="L13" s="233"/>
      <c r="M13" s="233"/>
      <c r="N13" s="233"/>
      <c r="O13" s="233"/>
      <c r="P13" s="233"/>
      <c r="Q13" s="233"/>
      <c r="R13" s="233"/>
      <c r="S13" s="233"/>
      <c r="T13" s="233"/>
      <c r="U13" s="233"/>
      <c r="V13" s="233"/>
      <c r="W13" s="233"/>
      <c r="X13" s="233"/>
      <c r="Y13" s="233"/>
      <c r="Z13" s="233"/>
      <c r="AA13" s="233"/>
      <c r="AB13" s="233"/>
      <c r="AC13" s="233"/>
      <c r="AD13" s="233"/>
      <c r="AE13" s="233"/>
      <c r="AF13" s="233"/>
      <c r="AG13" s="233"/>
    </row>
    <row r="14" spans="2:33" s="224" customFormat="1" ht="34.5" customHeight="1">
      <c r="B14" s="234" t="s">
        <v>173</v>
      </c>
      <c r="C14" s="235"/>
      <c r="D14" s="230">
        <v>13117</v>
      </c>
      <c r="E14" s="230">
        <v>13117</v>
      </c>
      <c r="F14" s="231">
        <v>4641</v>
      </c>
      <c r="G14" s="232">
        <v>4641</v>
      </c>
      <c r="H14" s="233"/>
      <c r="I14" s="233"/>
      <c r="J14" s="233">
        <v>2183</v>
      </c>
      <c r="K14" s="233">
        <v>2220</v>
      </c>
      <c r="L14" s="233"/>
      <c r="M14" s="238"/>
      <c r="N14" s="233"/>
      <c r="O14" s="233"/>
      <c r="P14" s="233"/>
      <c r="Q14" s="233"/>
      <c r="R14" s="233"/>
      <c r="S14" s="233"/>
      <c r="T14" s="233"/>
      <c r="U14" s="233"/>
      <c r="V14" s="233"/>
      <c r="W14" s="233"/>
      <c r="X14" s="233"/>
      <c r="Y14" s="233"/>
      <c r="Z14" s="233"/>
      <c r="AA14" s="233"/>
      <c r="AB14" s="233"/>
      <c r="AC14" s="233"/>
      <c r="AD14" s="233"/>
      <c r="AE14" s="233"/>
      <c r="AF14" s="233"/>
      <c r="AG14" s="233"/>
    </row>
    <row r="15" spans="2:33" s="224" customFormat="1" ht="34.5" customHeight="1">
      <c r="B15" s="234" t="s">
        <v>174</v>
      </c>
      <c r="C15" s="235"/>
      <c r="D15" s="230">
        <v>5737</v>
      </c>
      <c r="E15" s="230">
        <v>5737</v>
      </c>
      <c r="F15" s="231">
        <v>4272</v>
      </c>
      <c r="G15" s="232">
        <v>4272</v>
      </c>
      <c r="H15" s="233"/>
      <c r="I15" s="233"/>
      <c r="J15" s="233">
        <v>1856</v>
      </c>
      <c r="K15" s="233">
        <v>864</v>
      </c>
      <c r="L15" s="233"/>
      <c r="M15" s="233"/>
      <c r="N15" s="233"/>
      <c r="O15" s="233"/>
      <c r="P15" s="233"/>
      <c r="Q15" s="233"/>
      <c r="R15" s="233"/>
      <c r="S15" s="233"/>
      <c r="T15" s="233"/>
      <c r="U15" s="233"/>
      <c r="V15" s="233"/>
      <c r="W15" s="233"/>
      <c r="X15" s="233"/>
      <c r="Y15" s="233"/>
      <c r="Z15" s="233"/>
      <c r="AA15" s="233"/>
      <c r="AB15" s="233"/>
      <c r="AC15" s="233"/>
      <c r="AD15" s="233"/>
      <c r="AE15" s="233"/>
      <c r="AF15" s="233"/>
      <c r="AG15" s="233"/>
    </row>
    <row r="16" spans="2:33" s="224" customFormat="1" ht="34.5" customHeight="1">
      <c r="B16" s="234" t="s">
        <v>236</v>
      </c>
      <c r="C16" s="235"/>
      <c r="D16" s="230">
        <v>4498</v>
      </c>
      <c r="E16" s="230">
        <v>4498</v>
      </c>
      <c r="F16" s="231">
        <v>3485</v>
      </c>
      <c r="G16" s="232">
        <v>3485</v>
      </c>
      <c r="H16" s="233"/>
      <c r="I16" s="233"/>
      <c r="J16" s="233">
        <v>1096</v>
      </c>
      <c r="K16" s="233">
        <v>1208</v>
      </c>
      <c r="L16" s="233"/>
      <c r="M16" s="233"/>
      <c r="N16" s="233"/>
      <c r="O16" s="233"/>
      <c r="P16" s="233"/>
      <c r="Q16" s="233"/>
      <c r="R16" s="233"/>
      <c r="S16" s="233"/>
      <c r="T16" s="233"/>
      <c r="U16" s="233"/>
      <c r="V16" s="233"/>
      <c r="W16" s="233"/>
      <c r="X16" s="233"/>
      <c r="Y16" s="233"/>
      <c r="Z16" s="233"/>
      <c r="AA16" s="233"/>
      <c r="AB16" s="233"/>
      <c r="AC16" s="233"/>
      <c r="AD16" s="233"/>
      <c r="AE16" s="233"/>
      <c r="AF16" s="233"/>
      <c r="AG16" s="233"/>
    </row>
    <row r="17" spans="2:33" s="224" customFormat="1" ht="34.5" customHeight="1">
      <c r="B17" s="234" t="s">
        <v>237</v>
      </c>
      <c r="C17" s="235"/>
      <c r="D17" s="230">
        <v>3373</v>
      </c>
      <c r="E17" s="230">
        <v>3373</v>
      </c>
      <c r="F17" s="231">
        <v>2661</v>
      </c>
      <c r="G17" s="232">
        <v>2661</v>
      </c>
      <c r="H17" s="233"/>
      <c r="I17" s="233"/>
      <c r="J17" s="233">
        <v>1012</v>
      </c>
      <c r="K17" s="233">
        <v>966</v>
      </c>
      <c r="L17" s="233"/>
      <c r="M17" s="233"/>
      <c r="N17" s="233"/>
      <c r="O17" s="233"/>
      <c r="P17" s="233"/>
      <c r="Q17" s="233"/>
      <c r="R17" s="233"/>
      <c r="S17" s="233"/>
      <c r="T17" s="233"/>
      <c r="U17" s="233"/>
      <c r="V17" s="233"/>
      <c r="W17" s="233"/>
      <c r="X17" s="233"/>
      <c r="Y17" s="233"/>
      <c r="Z17" s="233"/>
      <c r="AA17" s="233"/>
      <c r="AB17" s="233"/>
      <c r="AC17" s="233"/>
      <c r="AD17" s="233"/>
      <c r="AE17" s="233"/>
      <c r="AF17" s="233"/>
      <c r="AG17" s="233"/>
    </row>
    <row r="18" spans="2:33" s="224" customFormat="1" ht="34.5" customHeight="1">
      <c r="B18" s="234" t="s">
        <v>238</v>
      </c>
      <c r="C18" s="235"/>
      <c r="D18" s="230">
        <v>3284</v>
      </c>
      <c r="E18" s="230">
        <v>3284</v>
      </c>
      <c r="F18" s="231">
        <v>3025</v>
      </c>
      <c r="G18" s="232">
        <v>3025</v>
      </c>
      <c r="H18" s="233"/>
      <c r="I18" s="233"/>
      <c r="J18" s="233">
        <v>1666</v>
      </c>
      <c r="K18" s="233">
        <v>1359</v>
      </c>
      <c r="L18" s="233"/>
      <c r="M18" s="233"/>
      <c r="N18" s="233"/>
      <c r="O18" s="233"/>
      <c r="P18" s="233"/>
      <c r="Q18" s="233"/>
      <c r="R18" s="233"/>
      <c r="S18" s="233"/>
      <c r="T18" s="233"/>
      <c r="U18" s="233"/>
      <c r="V18" s="233"/>
      <c r="W18" s="233"/>
      <c r="X18" s="233"/>
      <c r="Y18" s="233"/>
      <c r="Z18" s="233"/>
      <c r="AA18" s="233"/>
      <c r="AB18" s="233"/>
      <c r="AC18" s="233"/>
      <c r="AD18" s="233"/>
      <c r="AE18" s="233"/>
      <c r="AF18" s="233"/>
      <c r="AG18" s="233"/>
    </row>
    <row r="19" spans="2:33" s="224" customFormat="1" ht="34.5" customHeight="1">
      <c r="B19" s="1121" t="s">
        <v>11</v>
      </c>
      <c r="C19" s="1122"/>
      <c r="D19" s="230">
        <f>SUM(D7:D18)</f>
        <v>59939</v>
      </c>
      <c r="E19" s="230">
        <f>SUM(E7:E18)</f>
        <v>59939</v>
      </c>
      <c r="F19" s="239">
        <f>SUM(F7:F18)</f>
        <v>37564</v>
      </c>
      <c r="G19" s="232">
        <f>SUM(G7:G18)</f>
        <v>37564</v>
      </c>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row>
    <row r="20" s="240" customFormat="1" ht="14.25"/>
    <row r="21" s="240" customFormat="1" ht="14.25"/>
    <row r="22" s="240" customFormat="1" ht="14.25"/>
    <row r="23" s="240" customFormat="1" ht="14.25"/>
    <row r="24" s="240" customFormat="1" ht="14.25"/>
    <row r="25" s="240" customFormat="1" ht="14.25"/>
    <row r="26" s="240" customFormat="1" ht="14.25"/>
    <row r="27" s="240" customFormat="1" ht="14.25"/>
    <row r="28" s="240" customFormat="1" ht="14.25"/>
    <row r="29" s="240" customFormat="1" ht="14.25">
      <c r="C29" s="241"/>
    </row>
    <row r="30" s="240" customFormat="1" ht="14.25">
      <c r="C30" s="241"/>
    </row>
    <row r="31" s="240" customFormat="1" ht="14.25"/>
  </sheetData>
  <sheetProtection/>
  <mergeCells count="7">
    <mergeCell ref="B19:C19"/>
    <mergeCell ref="B1:G1"/>
    <mergeCell ref="B2:H2"/>
    <mergeCell ref="B3:H3"/>
    <mergeCell ref="B5:C6"/>
    <mergeCell ref="D5:E5"/>
    <mergeCell ref="F5:G5"/>
  </mergeCells>
  <printOptions/>
  <pageMargins left="0.5905511811023623" right="0.3937007874015748" top="0.984251968503937" bottom="0.984251968503937" header="0.5118110236220472" footer="0.5118110236220472"/>
  <pageSetup horizontalDpi="600" verticalDpi="600" orientation="portrait" paperSize="9" scale="120" r:id="rId1"/>
</worksheet>
</file>

<file path=xl/worksheets/sheet11.xml><?xml version="1.0" encoding="utf-8"?>
<worksheet xmlns="http://schemas.openxmlformats.org/spreadsheetml/2006/main" xmlns:r="http://schemas.openxmlformats.org/officeDocument/2006/relationships">
  <sheetPr>
    <pageSetUpPr fitToPage="1"/>
  </sheetPr>
  <dimension ref="A1:I23"/>
  <sheetViews>
    <sheetView view="pageBreakPreview" zoomScaleSheetLayoutView="100" zoomScalePageLayoutView="0" workbookViewId="0" topLeftCell="A1">
      <selection activeCell="F8" sqref="F8"/>
    </sheetView>
  </sheetViews>
  <sheetFormatPr defaultColWidth="9.125" defaultRowHeight="13.5"/>
  <cols>
    <col min="1" max="1" width="5.25390625" style="290" customWidth="1"/>
    <col min="2" max="2" width="3.50390625" style="290" bestFit="1" customWidth="1"/>
    <col min="3" max="3" width="14.00390625" style="290" customWidth="1"/>
    <col min="4" max="6" width="24.625" style="290" customWidth="1"/>
    <col min="7" max="9" width="17.50390625" style="290" customWidth="1"/>
    <col min="10" max="16384" width="9.125" style="290" customWidth="1"/>
  </cols>
  <sheetData>
    <row r="1" spans="1:9" ht="30" customHeight="1" thickBot="1">
      <c r="A1" s="1134" t="s">
        <v>239</v>
      </c>
      <c r="B1" s="1134"/>
      <c r="C1" s="1134"/>
      <c r="D1" s="1134"/>
      <c r="E1" s="1134"/>
      <c r="F1" s="1134"/>
      <c r="G1" s="1134"/>
      <c r="H1" s="1134"/>
      <c r="I1" s="1134"/>
    </row>
    <row r="2" spans="1:9" ht="31.5" customHeight="1">
      <c r="A2" s="1135" t="s">
        <v>240</v>
      </c>
      <c r="B2" s="1136"/>
      <c r="C2" s="1136"/>
      <c r="D2" s="1136" t="s">
        <v>241</v>
      </c>
      <c r="E2" s="1136" t="s">
        <v>242</v>
      </c>
      <c r="F2" s="1136" t="s">
        <v>243</v>
      </c>
      <c r="G2" s="1139" t="s">
        <v>244</v>
      </c>
      <c r="H2" s="1139"/>
      <c r="I2" s="1140"/>
    </row>
    <row r="3" spans="1:9" ht="31.5" customHeight="1" thickBot="1">
      <c r="A3" s="1137"/>
      <c r="B3" s="1138"/>
      <c r="C3" s="1138"/>
      <c r="D3" s="1138"/>
      <c r="E3" s="1138"/>
      <c r="F3" s="1138"/>
      <c r="G3" s="291" t="s">
        <v>241</v>
      </c>
      <c r="H3" s="291" t="s">
        <v>242</v>
      </c>
      <c r="I3" s="292" t="s">
        <v>245</v>
      </c>
    </row>
    <row r="4" spans="1:9" ht="31.5" customHeight="1">
      <c r="A4" s="1135" t="s">
        <v>246</v>
      </c>
      <c r="B4" s="1136" t="s">
        <v>247</v>
      </c>
      <c r="C4" s="1136"/>
      <c r="D4" s="293" t="s">
        <v>248</v>
      </c>
      <c r="E4" s="293" t="s">
        <v>249</v>
      </c>
      <c r="F4" s="293" t="s">
        <v>249</v>
      </c>
      <c r="G4" s="293" t="s">
        <v>51</v>
      </c>
      <c r="H4" s="293" t="s">
        <v>51</v>
      </c>
      <c r="I4" s="294" t="s">
        <v>51</v>
      </c>
    </row>
    <row r="5" spans="1:9" ht="31.5" customHeight="1">
      <c r="A5" s="1141"/>
      <c r="B5" s="1142"/>
      <c r="C5" s="1142"/>
      <c r="D5" s="295">
        <v>7514146700</v>
      </c>
      <c r="E5" s="295">
        <v>6156386300</v>
      </c>
      <c r="F5" s="295">
        <v>13670533000</v>
      </c>
      <c r="G5" s="296">
        <v>94.4</v>
      </c>
      <c r="H5" s="296">
        <v>101.4</v>
      </c>
      <c r="I5" s="297">
        <v>97.4</v>
      </c>
    </row>
    <row r="6" spans="1:9" ht="31.5" customHeight="1">
      <c r="A6" s="1141"/>
      <c r="B6" s="1143" t="s">
        <v>250</v>
      </c>
      <c r="C6" s="1143"/>
      <c r="D6" s="298" t="s">
        <v>249</v>
      </c>
      <c r="E6" s="298" t="s">
        <v>249</v>
      </c>
      <c r="F6" s="298" t="s">
        <v>251</v>
      </c>
      <c r="G6" s="298" t="s">
        <v>51</v>
      </c>
      <c r="H6" s="298" t="s">
        <v>51</v>
      </c>
      <c r="I6" s="299" t="s">
        <v>51</v>
      </c>
    </row>
    <row r="7" spans="1:9" ht="31.5" customHeight="1">
      <c r="A7" s="1141"/>
      <c r="B7" s="1142"/>
      <c r="C7" s="1144"/>
      <c r="D7" s="300">
        <v>7273486300</v>
      </c>
      <c r="E7" s="300">
        <v>5857816500</v>
      </c>
      <c r="F7" s="300">
        <v>13131302800</v>
      </c>
      <c r="G7" s="301">
        <v>99.3</v>
      </c>
      <c r="H7" s="301">
        <v>87</v>
      </c>
      <c r="I7" s="302">
        <v>93.4</v>
      </c>
    </row>
    <row r="8" spans="1:9" ht="31.5" customHeight="1">
      <c r="A8" s="1141"/>
      <c r="B8" s="1144" t="s">
        <v>245</v>
      </c>
      <c r="C8" s="1143" t="s">
        <v>252</v>
      </c>
      <c r="D8" s="298" t="s">
        <v>253</v>
      </c>
      <c r="E8" s="298" t="s">
        <v>253</v>
      </c>
      <c r="F8" s="298" t="s">
        <v>254</v>
      </c>
      <c r="G8" s="298" t="s">
        <v>51</v>
      </c>
      <c r="H8" s="298" t="s">
        <v>51</v>
      </c>
      <c r="I8" s="299" t="s">
        <v>51</v>
      </c>
    </row>
    <row r="9" spans="1:9" ht="31.5" customHeight="1">
      <c r="A9" s="1141"/>
      <c r="B9" s="1144"/>
      <c r="C9" s="1142"/>
      <c r="D9" s="295">
        <v>61616</v>
      </c>
      <c r="E9" s="295">
        <v>48668</v>
      </c>
      <c r="F9" s="295">
        <v>110284</v>
      </c>
      <c r="G9" s="296">
        <v>100.8</v>
      </c>
      <c r="H9" s="296">
        <v>107.8</v>
      </c>
      <c r="I9" s="297">
        <v>103.8</v>
      </c>
    </row>
    <row r="10" spans="1:9" ht="31.5" customHeight="1">
      <c r="A10" s="1141"/>
      <c r="B10" s="1144"/>
      <c r="C10" s="1144" t="s">
        <v>255</v>
      </c>
      <c r="D10" s="303" t="s">
        <v>249</v>
      </c>
      <c r="E10" s="303" t="s">
        <v>249</v>
      </c>
      <c r="F10" s="303" t="s">
        <v>251</v>
      </c>
      <c r="G10" s="303" t="s">
        <v>51</v>
      </c>
      <c r="H10" s="303" t="s">
        <v>51</v>
      </c>
      <c r="I10" s="304" t="s">
        <v>51</v>
      </c>
    </row>
    <row r="11" spans="1:9" ht="31.5" customHeight="1" thickBot="1">
      <c r="A11" s="1137"/>
      <c r="B11" s="1138"/>
      <c r="C11" s="1138"/>
      <c r="D11" s="305">
        <v>14787633000</v>
      </c>
      <c r="E11" s="305">
        <v>12014202800</v>
      </c>
      <c r="F11" s="305">
        <v>26801835800</v>
      </c>
      <c r="G11" s="306">
        <v>96.7</v>
      </c>
      <c r="H11" s="306">
        <v>93.8</v>
      </c>
      <c r="I11" s="307">
        <v>95.4</v>
      </c>
    </row>
    <row r="12" spans="1:9" ht="31.5" customHeight="1">
      <c r="A12" s="1135" t="s">
        <v>256</v>
      </c>
      <c r="B12" s="1136" t="s">
        <v>257</v>
      </c>
      <c r="C12" s="1136"/>
      <c r="D12" s="293" t="s">
        <v>249</v>
      </c>
      <c r="E12" s="293" t="s">
        <v>249</v>
      </c>
      <c r="F12" s="293" t="s">
        <v>251</v>
      </c>
      <c r="G12" s="293" t="s">
        <v>51</v>
      </c>
      <c r="H12" s="293" t="s">
        <v>51</v>
      </c>
      <c r="I12" s="294" t="s">
        <v>51</v>
      </c>
    </row>
    <row r="13" spans="1:9" ht="31.5" customHeight="1">
      <c r="A13" s="1141"/>
      <c r="B13" s="1144"/>
      <c r="C13" s="1144"/>
      <c r="D13" s="300">
        <v>1364184200</v>
      </c>
      <c r="E13" s="300">
        <v>1730290800</v>
      </c>
      <c r="F13" s="295">
        <v>3094475000</v>
      </c>
      <c r="G13" s="301">
        <v>115.7</v>
      </c>
      <c r="H13" s="301">
        <v>45.9</v>
      </c>
      <c r="I13" s="302">
        <v>62.5</v>
      </c>
    </row>
    <row r="14" spans="1:9" ht="31.5" customHeight="1">
      <c r="A14" s="1141"/>
      <c r="B14" s="1143" t="s">
        <v>258</v>
      </c>
      <c r="C14" s="1143"/>
      <c r="D14" s="298" t="s">
        <v>249</v>
      </c>
      <c r="E14" s="298" t="s">
        <v>249</v>
      </c>
      <c r="F14" s="298" t="s">
        <v>251</v>
      </c>
      <c r="G14" s="298" t="s">
        <v>51</v>
      </c>
      <c r="H14" s="298" t="s">
        <v>51</v>
      </c>
      <c r="I14" s="299" t="s">
        <v>51</v>
      </c>
    </row>
    <row r="15" spans="1:9" ht="31.5" customHeight="1">
      <c r="A15" s="1141"/>
      <c r="B15" s="1142"/>
      <c r="C15" s="1142"/>
      <c r="D15" s="295">
        <v>3957000</v>
      </c>
      <c r="E15" s="295">
        <v>6932708500</v>
      </c>
      <c r="F15" s="295">
        <v>6936665500</v>
      </c>
      <c r="G15" s="296">
        <v>300</v>
      </c>
      <c r="H15" s="296">
        <v>101.4</v>
      </c>
      <c r="I15" s="297">
        <v>101.5</v>
      </c>
    </row>
    <row r="16" spans="1:9" ht="31.5" customHeight="1">
      <c r="A16" s="1141"/>
      <c r="B16" s="1144" t="s">
        <v>245</v>
      </c>
      <c r="C16" s="1144" t="s">
        <v>252</v>
      </c>
      <c r="D16" s="303" t="s">
        <v>253</v>
      </c>
      <c r="E16" s="303" t="s">
        <v>253</v>
      </c>
      <c r="F16" s="303" t="s">
        <v>254</v>
      </c>
      <c r="G16" s="303" t="s">
        <v>51</v>
      </c>
      <c r="H16" s="303" t="s">
        <v>51</v>
      </c>
      <c r="I16" s="304" t="s">
        <v>51</v>
      </c>
    </row>
    <row r="17" spans="1:9" ht="31.5" customHeight="1">
      <c r="A17" s="1141"/>
      <c r="B17" s="1144"/>
      <c r="C17" s="1142"/>
      <c r="D17" s="308">
        <v>69</v>
      </c>
      <c r="E17" s="295">
        <v>6704</v>
      </c>
      <c r="F17" s="295">
        <v>6773</v>
      </c>
      <c r="G17" s="308">
        <v>135.3</v>
      </c>
      <c r="H17" s="308">
        <v>100.8</v>
      </c>
      <c r="I17" s="309">
        <v>101.1</v>
      </c>
    </row>
    <row r="18" spans="1:9" ht="31.5" customHeight="1">
      <c r="A18" s="1141"/>
      <c r="B18" s="1144"/>
      <c r="C18" s="1144" t="s">
        <v>255</v>
      </c>
      <c r="D18" s="303" t="s">
        <v>249</v>
      </c>
      <c r="E18" s="303" t="s">
        <v>249</v>
      </c>
      <c r="F18" s="303" t="s">
        <v>251</v>
      </c>
      <c r="G18" s="303" t="s">
        <v>51</v>
      </c>
      <c r="H18" s="303" t="s">
        <v>51</v>
      </c>
      <c r="I18" s="304" t="s">
        <v>51</v>
      </c>
    </row>
    <row r="19" spans="1:9" ht="31.5" customHeight="1" thickBot="1">
      <c r="A19" s="1137"/>
      <c r="B19" s="1138"/>
      <c r="C19" s="1138"/>
      <c r="D19" s="305">
        <v>1368141200</v>
      </c>
      <c r="E19" s="305">
        <v>8662999300</v>
      </c>
      <c r="F19" s="305">
        <v>10031140500</v>
      </c>
      <c r="G19" s="306">
        <v>115.9</v>
      </c>
      <c r="H19" s="306">
        <v>81.7</v>
      </c>
      <c r="I19" s="307">
        <v>85.1</v>
      </c>
    </row>
    <row r="20" spans="1:9" ht="31.5" customHeight="1">
      <c r="A20" s="1135" t="s">
        <v>259</v>
      </c>
      <c r="B20" s="1136" t="s">
        <v>252</v>
      </c>
      <c r="C20" s="1136"/>
      <c r="D20" s="293" t="s">
        <v>253</v>
      </c>
      <c r="E20" s="293" t="s">
        <v>253</v>
      </c>
      <c r="F20" s="293" t="s">
        <v>254</v>
      </c>
      <c r="G20" s="293" t="s">
        <v>51</v>
      </c>
      <c r="H20" s="293" t="s">
        <v>51</v>
      </c>
      <c r="I20" s="294" t="s">
        <v>51</v>
      </c>
    </row>
    <row r="21" spans="1:9" ht="31.5" customHeight="1">
      <c r="A21" s="1141"/>
      <c r="B21" s="1142"/>
      <c r="C21" s="1142"/>
      <c r="D21" s="295">
        <v>61685</v>
      </c>
      <c r="E21" s="295">
        <v>55372</v>
      </c>
      <c r="F21" s="295">
        <v>117057</v>
      </c>
      <c r="G21" s="296">
        <v>100.8</v>
      </c>
      <c r="H21" s="296">
        <v>106.9</v>
      </c>
      <c r="I21" s="297">
        <v>103.6</v>
      </c>
    </row>
    <row r="22" spans="1:9" ht="31.5" customHeight="1">
      <c r="A22" s="1141"/>
      <c r="B22" s="1144" t="s">
        <v>255</v>
      </c>
      <c r="C22" s="1144"/>
      <c r="D22" s="303" t="s">
        <v>249</v>
      </c>
      <c r="E22" s="303" t="s">
        <v>249</v>
      </c>
      <c r="F22" s="303" t="s">
        <v>251</v>
      </c>
      <c r="G22" s="303" t="s">
        <v>51</v>
      </c>
      <c r="H22" s="303" t="s">
        <v>51</v>
      </c>
      <c r="I22" s="304" t="s">
        <v>51</v>
      </c>
    </row>
    <row r="23" spans="1:9" ht="31.5" customHeight="1" thickBot="1">
      <c r="A23" s="1137"/>
      <c r="B23" s="1138"/>
      <c r="C23" s="1138"/>
      <c r="D23" s="305">
        <v>16155774200</v>
      </c>
      <c r="E23" s="305">
        <v>20677202100</v>
      </c>
      <c r="F23" s="305">
        <v>36832976300</v>
      </c>
      <c r="G23" s="306">
        <v>98.1</v>
      </c>
      <c r="H23" s="306">
        <v>88.3</v>
      </c>
      <c r="I23" s="307">
        <v>92.4</v>
      </c>
    </row>
  </sheetData>
  <sheetProtection/>
  <mergeCells count="21">
    <mergeCell ref="A20:A23"/>
    <mergeCell ref="B20:C21"/>
    <mergeCell ref="B22:C23"/>
    <mergeCell ref="A12:A19"/>
    <mergeCell ref="B12:C13"/>
    <mergeCell ref="B14:C15"/>
    <mergeCell ref="B16:B19"/>
    <mergeCell ref="C16:C17"/>
    <mergeCell ref="C18:C19"/>
    <mergeCell ref="A4:A11"/>
    <mergeCell ref="B4:C5"/>
    <mergeCell ref="B6:C7"/>
    <mergeCell ref="B8:B11"/>
    <mergeCell ref="C8:C9"/>
    <mergeCell ref="C10:C11"/>
    <mergeCell ref="A1:I1"/>
    <mergeCell ref="A2:C3"/>
    <mergeCell ref="D2:D3"/>
    <mergeCell ref="E2:E3"/>
    <mergeCell ref="F2:F3"/>
    <mergeCell ref="G2:I2"/>
  </mergeCells>
  <printOptions/>
  <pageMargins left="0.7" right="0.7" top="0.75" bottom="0.75" header="0.3" footer="0.3"/>
  <pageSetup fitToWidth="0" fitToHeight="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45"/>
  <sheetViews>
    <sheetView zoomScalePageLayoutView="0" workbookViewId="0" topLeftCell="A1">
      <selection activeCell="A1" sqref="A1:IV16384"/>
    </sheetView>
  </sheetViews>
  <sheetFormatPr defaultColWidth="9.00390625" defaultRowHeight="13.5"/>
  <cols>
    <col min="1" max="1" width="3.375" style="314" customWidth="1"/>
    <col min="2" max="2" width="12.25390625" style="314" customWidth="1"/>
    <col min="3" max="3" width="22.625" style="314" customWidth="1"/>
    <col min="4" max="4" width="3.50390625" style="314" bestFit="1" customWidth="1"/>
    <col min="5" max="5" width="22.625" style="314" customWidth="1"/>
    <col min="6" max="6" width="3.50390625" style="314" bestFit="1" customWidth="1"/>
    <col min="7" max="7" width="8.625" style="314" customWidth="1"/>
    <col min="8" max="8" width="3.50390625" style="314" bestFit="1" customWidth="1"/>
    <col min="9" max="9" width="8.625" style="314" customWidth="1"/>
    <col min="10" max="10" width="3.50390625" style="314" bestFit="1" customWidth="1"/>
    <col min="11" max="11" width="8.625" style="314" customWidth="1"/>
    <col min="12" max="16384" width="9.00390625" style="314" customWidth="1"/>
  </cols>
  <sheetData>
    <row r="1" spans="1:10" s="310" customFormat="1" ht="24.75" customHeight="1">
      <c r="A1" s="1151" t="s">
        <v>260</v>
      </c>
      <c r="B1" s="1151"/>
      <c r="C1" s="1151"/>
      <c r="D1" s="1151"/>
      <c r="E1" s="1151"/>
      <c r="F1" s="1151"/>
      <c r="G1" s="1151"/>
      <c r="H1" s="1151"/>
      <c r="I1" s="1151"/>
      <c r="J1" s="1151"/>
    </row>
    <row r="2" spans="1:6" s="310" customFormat="1" ht="24.75" customHeight="1" thickBot="1">
      <c r="A2" s="311"/>
      <c r="C2" s="312"/>
      <c r="D2" s="312"/>
      <c r="E2" s="313"/>
      <c r="F2" s="313"/>
    </row>
    <row r="3" spans="1:10" ht="32.25" customHeight="1">
      <c r="A3" s="1152" t="s">
        <v>102</v>
      </c>
      <c r="B3" s="1153"/>
      <c r="C3" s="1156" t="s">
        <v>261</v>
      </c>
      <c r="D3" s="1156"/>
      <c r="E3" s="1156" t="s">
        <v>25</v>
      </c>
      <c r="F3" s="1156"/>
      <c r="G3" s="1156" t="s">
        <v>34</v>
      </c>
      <c r="H3" s="1153"/>
      <c r="I3" s="1153"/>
      <c r="J3" s="1158"/>
    </row>
    <row r="4" spans="1:10" ht="32.25" customHeight="1" thickBot="1">
      <c r="A4" s="1154"/>
      <c r="B4" s="1155"/>
      <c r="C4" s="1157"/>
      <c r="D4" s="1157"/>
      <c r="E4" s="1157"/>
      <c r="F4" s="1157"/>
      <c r="G4" s="1157" t="s">
        <v>262</v>
      </c>
      <c r="H4" s="1157"/>
      <c r="I4" s="1157" t="s">
        <v>263</v>
      </c>
      <c r="J4" s="1159"/>
    </row>
    <row r="5" spans="1:10" ht="54.75" customHeight="1">
      <c r="A5" s="1145" t="s">
        <v>264</v>
      </c>
      <c r="B5" s="315" t="s">
        <v>265</v>
      </c>
      <c r="C5" s="316">
        <v>1812639</v>
      </c>
      <c r="D5" s="317" t="s">
        <v>266</v>
      </c>
      <c r="E5" s="318">
        <v>67234771400</v>
      </c>
      <c r="F5" s="317" t="s">
        <v>5</v>
      </c>
      <c r="G5" s="319">
        <v>100.1</v>
      </c>
      <c r="H5" s="317" t="s">
        <v>267</v>
      </c>
      <c r="I5" s="319">
        <v>100</v>
      </c>
      <c r="J5" s="320" t="s">
        <v>268</v>
      </c>
    </row>
    <row r="6" spans="1:10" ht="54.75" customHeight="1">
      <c r="A6" s="1146"/>
      <c r="B6" s="321" t="s">
        <v>269</v>
      </c>
      <c r="C6" s="322">
        <v>339658</v>
      </c>
      <c r="D6" s="323"/>
      <c r="E6" s="324">
        <v>6165140600</v>
      </c>
      <c r="F6" s="323"/>
      <c r="G6" s="325">
        <v>100.7</v>
      </c>
      <c r="H6" s="323"/>
      <c r="I6" s="325">
        <v>102.3</v>
      </c>
      <c r="J6" s="326"/>
    </row>
    <row r="7" spans="1:10" ht="54.75" customHeight="1">
      <c r="A7" s="1146"/>
      <c r="B7" s="321" t="s">
        <v>270</v>
      </c>
      <c r="C7" s="322">
        <v>8556</v>
      </c>
      <c r="D7" s="323"/>
      <c r="E7" s="324">
        <v>280620600</v>
      </c>
      <c r="F7" s="323"/>
      <c r="G7" s="325">
        <v>105.9</v>
      </c>
      <c r="H7" s="323"/>
      <c r="I7" s="325">
        <v>107.1</v>
      </c>
      <c r="J7" s="326"/>
    </row>
    <row r="8" spans="1:10" ht="54.75" customHeight="1">
      <c r="A8" s="1146"/>
      <c r="B8" s="321" t="s">
        <v>271</v>
      </c>
      <c r="C8" s="322">
        <v>14338</v>
      </c>
      <c r="D8" s="323"/>
      <c r="E8" s="324">
        <v>424010600</v>
      </c>
      <c r="F8" s="323"/>
      <c r="G8" s="325">
        <v>103.2</v>
      </c>
      <c r="H8" s="323"/>
      <c r="I8" s="325">
        <v>102.5</v>
      </c>
      <c r="J8" s="326"/>
    </row>
    <row r="9" spans="1:10" ht="54.75" customHeight="1">
      <c r="A9" s="1146"/>
      <c r="B9" s="321" t="s">
        <v>272</v>
      </c>
      <c r="C9" s="322">
        <v>23</v>
      </c>
      <c r="D9" s="323"/>
      <c r="E9" s="324">
        <v>150300</v>
      </c>
      <c r="F9" s="323"/>
      <c r="G9" s="325">
        <v>95.8</v>
      </c>
      <c r="H9" s="323"/>
      <c r="I9" s="325">
        <v>96</v>
      </c>
      <c r="J9" s="326"/>
    </row>
    <row r="10" spans="1:10" ht="54.75" customHeight="1">
      <c r="A10" s="1146"/>
      <c r="B10" s="321" t="s">
        <v>11</v>
      </c>
      <c r="C10" s="322">
        <f>SUM(C5:C9)</f>
        <v>2175214</v>
      </c>
      <c r="D10" s="323"/>
      <c r="E10" s="324">
        <f>SUM(E5:E9)</f>
        <v>74104693500</v>
      </c>
      <c r="F10" s="323"/>
      <c r="G10" s="325">
        <v>100.2</v>
      </c>
      <c r="H10" s="323"/>
      <c r="I10" s="325">
        <v>100.2</v>
      </c>
      <c r="J10" s="326"/>
    </row>
    <row r="11" spans="1:10" ht="54.75" customHeight="1">
      <c r="A11" s="1147" t="s">
        <v>273</v>
      </c>
      <c r="B11" s="1148"/>
      <c r="C11" s="327">
        <v>208033</v>
      </c>
      <c r="D11" s="323"/>
      <c r="E11" s="324">
        <v>3656603200</v>
      </c>
      <c r="F11" s="323"/>
      <c r="G11" s="328">
        <v>100.4</v>
      </c>
      <c r="H11" s="323"/>
      <c r="I11" s="325">
        <v>101.9</v>
      </c>
      <c r="J11" s="326"/>
    </row>
    <row r="12" spans="1:10" ht="54.75" customHeight="1" thickBot="1">
      <c r="A12" s="1149" t="s">
        <v>120</v>
      </c>
      <c r="B12" s="1150"/>
      <c r="C12" s="329">
        <f>SUM(C10:C11)</f>
        <v>2383247</v>
      </c>
      <c r="D12" s="330"/>
      <c r="E12" s="331">
        <f>SUM(E10:E11)</f>
        <v>77761296700</v>
      </c>
      <c r="F12" s="330"/>
      <c r="G12" s="332">
        <v>100.2</v>
      </c>
      <c r="H12" s="330"/>
      <c r="I12" s="332">
        <v>100.3</v>
      </c>
      <c r="J12" s="333"/>
    </row>
    <row r="13" spans="1:10" ht="14.25">
      <c r="A13" s="334"/>
      <c r="B13" s="334"/>
      <c r="C13" s="335"/>
      <c r="D13" s="336"/>
      <c r="E13" s="336"/>
      <c r="F13" s="336"/>
      <c r="G13" s="336"/>
      <c r="H13" s="336"/>
      <c r="I13" s="336"/>
      <c r="J13" s="337"/>
    </row>
    <row r="14" spans="1:10" ht="14.25">
      <c r="A14" s="334"/>
      <c r="B14" s="334"/>
      <c r="C14" s="336"/>
      <c r="D14" s="336"/>
      <c r="E14" s="336"/>
      <c r="F14" s="336"/>
      <c r="G14" s="336"/>
      <c r="H14" s="336"/>
      <c r="I14" s="336"/>
      <c r="J14" s="337"/>
    </row>
    <row r="15" spans="1:10" ht="13.5">
      <c r="A15" s="337"/>
      <c r="B15" s="337"/>
      <c r="C15" s="337"/>
      <c r="D15" s="337"/>
      <c r="E15" s="337"/>
      <c r="F15" s="337"/>
      <c r="G15" s="337"/>
      <c r="H15" s="337"/>
      <c r="I15" s="337"/>
      <c r="J15" s="337"/>
    </row>
    <row r="16" spans="1:10" ht="13.5">
      <c r="A16" s="337"/>
      <c r="B16" s="337"/>
      <c r="C16" s="337"/>
      <c r="D16" s="337"/>
      <c r="E16" s="337"/>
      <c r="F16" s="337"/>
      <c r="G16" s="337"/>
      <c r="H16" s="337"/>
      <c r="I16" s="337"/>
      <c r="J16" s="337"/>
    </row>
    <row r="17" spans="1:10" ht="13.5">
      <c r="A17" s="337"/>
      <c r="B17" s="337"/>
      <c r="C17" s="337"/>
      <c r="D17" s="337"/>
      <c r="E17" s="337"/>
      <c r="F17" s="337"/>
      <c r="G17" s="337"/>
      <c r="H17" s="337"/>
      <c r="I17" s="337"/>
      <c r="J17" s="337"/>
    </row>
    <row r="18" spans="1:10" ht="13.5">
      <c r="A18" s="337"/>
      <c r="B18" s="337"/>
      <c r="C18" s="337"/>
      <c r="D18" s="337"/>
      <c r="E18" s="337"/>
      <c r="F18" s="337"/>
      <c r="G18" s="337"/>
      <c r="H18" s="337"/>
      <c r="I18" s="337"/>
      <c r="J18" s="337"/>
    </row>
    <row r="19" spans="1:10" ht="13.5">
      <c r="A19" s="337"/>
      <c r="B19" s="337"/>
      <c r="C19" s="337"/>
      <c r="D19" s="337"/>
      <c r="E19" s="337"/>
      <c r="F19" s="337"/>
      <c r="G19" s="337"/>
      <c r="H19" s="337"/>
      <c r="I19" s="337"/>
      <c r="J19" s="337"/>
    </row>
    <row r="20" spans="1:10" ht="13.5">
      <c r="A20" s="337"/>
      <c r="B20" s="337"/>
      <c r="C20" s="337"/>
      <c r="D20" s="337"/>
      <c r="E20" s="337"/>
      <c r="F20" s="337"/>
      <c r="G20" s="337"/>
      <c r="H20" s="337"/>
      <c r="I20" s="337"/>
      <c r="J20" s="337"/>
    </row>
    <row r="21" spans="1:10" ht="13.5">
      <c r="A21" s="337"/>
      <c r="B21" s="337"/>
      <c r="C21" s="337"/>
      <c r="D21" s="337"/>
      <c r="E21" s="337"/>
      <c r="F21" s="337"/>
      <c r="G21" s="337"/>
      <c r="H21" s="337"/>
      <c r="I21" s="337"/>
      <c r="J21" s="337"/>
    </row>
    <row r="22" spans="1:10" ht="13.5">
      <c r="A22" s="337"/>
      <c r="B22" s="337"/>
      <c r="C22" s="337"/>
      <c r="D22" s="337"/>
      <c r="E22" s="337"/>
      <c r="F22" s="337"/>
      <c r="G22" s="337"/>
      <c r="H22" s="337"/>
      <c r="I22" s="337"/>
      <c r="J22" s="337"/>
    </row>
    <row r="23" spans="1:10" ht="13.5">
      <c r="A23" s="337"/>
      <c r="B23" s="337"/>
      <c r="C23" s="337"/>
      <c r="D23" s="337"/>
      <c r="E23" s="337"/>
      <c r="F23" s="337"/>
      <c r="G23" s="337"/>
      <c r="H23" s="337"/>
      <c r="I23" s="337"/>
      <c r="J23" s="337"/>
    </row>
    <row r="24" spans="1:10" ht="13.5">
      <c r="A24" s="337"/>
      <c r="B24" s="337"/>
      <c r="C24" s="337"/>
      <c r="D24" s="337"/>
      <c r="E24" s="337"/>
      <c r="F24" s="337"/>
      <c r="G24" s="337"/>
      <c r="H24" s="337"/>
      <c r="I24" s="337"/>
      <c r="J24" s="337"/>
    </row>
    <row r="25" spans="1:10" ht="13.5">
      <c r="A25" s="337"/>
      <c r="B25" s="337"/>
      <c r="C25" s="337"/>
      <c r="D25" s="337"/>
      <c r="E25" s="337"/>
      <c r="F25" s="337"/>
      <c r="G25" s="337"/>
      <c r="H25" s="337"/>
      <c r="I25" s="337"/>
      <c r="J25" s="337"/>
    </row>
    <row r="26" spans="1:10" ht="13.5">
      <c r="A26" s="337"/>
      <c r="B26" s="337"/>
      <c r="C26" s="337"/>
      <c r="D26" s="337"/>
      <c r="E26" s="337"/>
      <c r="F26" s="337"/>
      <c r="G26" s="337"/>
      <c r="H26" s="337"/>
      <c r="I26" s="337"/>
      <c r="J26" s="337"/>
    </row>
    <row r="27" spans="1:10" ht="13.5">
      <c r="A27" s="337"/>
      <c r="B27" s="337"/>
      <c r="C27" s="337"/>
      <c r="D27" s="337"/>
      <c r="E27" s="337"/>
      <c r="F27" s="337"/>
      <c r="G27" s="337"/>
      <c r="H27" s="337"/>
      <c r="I27" s="337"/>
      <c r="J27" s="337"/>
    </row>
    <row r="28" spans="1:10" ht="13.5">
      <c r="A28" s="337"/>
      <c r="B28" s="337"/>
      <c r="C28" s="337"/>
      <c r="D28" s="337"/>
      <c r="E28" s="337"/>
      <c r="F28" s="337"/>
      <c r="G28" s="337"/>
      <c r="H28" s="337"/>
      <c r="I28" s="337"/>
      <c r="J28" s="337"/>
    </row>
    <row r="29" spans="1:10" ht="13.5">
      <c r="A29" s="337"/>
      <c r="B29" s="337"/>
      <c r="C29" s="337"/>
      <c r="D29" s="337"/>
      <c r="E29" s="337"/>
      <c r="F29" s="337"/>
      <c r="G29" s="337"/>
      <c r="H29" s="337"/>
      <c r="I29" s="337"/>
      <c r="J29" s="337"/>
    </row>
    <row r="30" spans="1:10" ht="13.5">
      <c r="A30" s="337"/>
      <c r="B30" s="337"/>
      <c r="C30" s="337"/>
      <c r="D30" s="337"/>
      <c r="E30" s="337"/>
      <c r="F30" s="337"/>
      <c r="G30" s="337"/>
      <c r="H30" s="337"/>
      <c r="I30" s="337"/>
      <c r="J30" s="337"/>
    </row>
    <row r="31" spans="1:10" ht="13.5">
      <c r="A31" s="337"/>
      <c r="B31" s="337"/>
      <c r="C31" s="337"/>
      <c r="D31" s="337"/>
      <c r="E31" s="337"/>
      <c r="F31" s="337"/>
      <c r="G31" s="337"/>
      <c r="H31" s="337"/>
      <c r="I31" s="337"/>
      <c r="J31" s="337"/>
    </row>
    <row r="32" spans="1:10" ht="13.5">
      <c r="A32" s="337"/>
      <c r="B32" s="337"/>
      <c r="C32" s="337"/>
      <c r="D32" s="337"/>
      <c r="E32" s="337"/>
      <c r="F32" s="337"/>
      <c r="G32" s="337"/>
      <c r="H32" s="337"/>
      <c r="I32" s="337"/>
      <c r="J32" s="337"/>
    </row>
    <row r="33" spans="1:10" ht="13.5">
      <c r="A33" s="337"/>
      <c r="B33" s="337"/>
      <c r="C33" s="337"/>
      <c r="D33" s="337"/>
      <c r="E33" s="337"/>
      <c r="F33" s="337"/>
      <c r="G33" s="337"/>
      <c r="H33" s="337"/>
      <c r="I33" s="337"/>
      <c r="J33" s="337"/>
    </row>
    <row r="34" spans="1:10" ht="13.5">
      <c r="A34" s="337"/>
      <c r="B34" s="337"/>
      <c r="C34" s="337"/>
      <c r="D34" s="337"/>
      <c r="E34" s="337"/>
      <c r="F34" s="337"/>
      <c r="G34" s="337"/>
      <c r="H34" s="337"/>
      <c r="I34" s="337"/>
      <c r="J34" s="337"/>
    </row>
    <row r="35" spans="1:10" ht="13.5">
      <c r="A35" s="337"/>
      <c r="B35" s="337"/>
      <c r="C35" s="337"/>
      <c r="D35" s="337"/>
      <c r="E35" s="337"/>
      <c r="F35" s="337"/>
      <c r="G35" s="337"/>
      <c r="H35" s="337"/>
      <c r="I35" s="337"/>
      <c r="J35" s="337"/>
    </row>
    <row r="36" spans="1:10" ht="13.5">
      <c r="A36" s="337"/>
      <c r="B36" s="337"/>
      <c r="C36" s="337"/>
      <c r="D36" s="337"/>
      <c r="E36" s="337"/>
      <c r="F36" s="337"/>
      <c r="G36" s="337"/>
      <c r="H36" s="337"/>
      <c r="I36" s="337"/>
      <c r="J36" s="337"/>
    </row>
    <row r="37" spans="1:10" ht="13.5">
      <c r="A37" s="337"/>
      <c r="B37" s="337"/>
      <c r="C37" s="337"/>
      <c r="D37" s="337"/>
      <c r="E37" s="337"/>
      <c r="F37" s="337"/>
      <c r="G37" s="337"/>
      <c r="H37" s="337"/>
      <c r="I37" s="337"/>
      <c r="J37" s="337"/>
    </row>
    <row r="38" spans="1:10" ht="13.5">
      <c r="A38" s="337"/>
      <c r="B38" s="337"/>
      <c r="C38" s="337"/>
      <c r="D38" s="337"/>
      <c r="E38" s="337"/>
      <c r="F38" s="337"/>
      <c r="G38" s="337"/>
      <c r="H38" s="337"/>
      <c r="I38" s="337"/>
      <c r="J38" s="337"/>
    </row>
    <row r="39" spans="1:10" ht="13.5">
      <c r="A39" s="337"/>
      <c r="B39" s="337"/>
      <c r="C39" s="337"/>
      <c r="D39" s="337"/>
      <c r="E39" s="337"/>
      <c r="F39" s="337"/>
      <c r="G39" s="337"/>
      <c r="H39" s="337"/>
      <c r="I39" s="337"/>
      <c r="J39" s="337"/>
    </row>
    <row r="40" spans="1:10" ht="13.5">
      <c r="A40" s="337"/>
      <c r="B40" s="337"/>
      <c r="C40" s="337"/>
      <c r="D40" s="337"/>
      <c r="E40" s="337"/>
      <c r="F40" s="337"/>
      <c r="G40" s="337"/>
      <c r="H40" s="337"/>
      <c r="I40" s="337"/>
      <c r="J40" s="337"/>
    </row>
    <row r="41" spans="1:10" ht="13.5">
      <c r="A41" s="337"/>
      <c r="B41" s="337"/>
      <c r="C41" s="337"/>
      <c r="D41" s="337"/>
      <c r="E41" s="337"/>
      <c r="F41" s="337"/>
      <c r="G41" s="337"/>
      <c r="H41" s="337"/>
      <c r="I41" s="337"/>
      <c r="J41" s="337"/>
    </row>
    <row r="42" spans="1:10" ht="13.5">
      <c r="A42" s="337"/>
      <c r="B42" s="337"/>
      <c r="C42" s="337"/>
      <c r="D42" s="337"/>
      <c r="E42" s="337"/>
      <c r="F42" s="337"/>
      <c r="G42" s="337"/>
      <c r="H42" s="337"/>
      <c r="I42" s="337"/>
      <c r="J42" s="337"/>
    </row>
    <row r="43" spans="1:10" ht="13.5">
      <c r="A43" s="337"/>
      <c r="B43" s="337"/>
      <c r="C43" s="337"/>
      <c r="D43" s="337"/>
      <c r="E43" s="337"/>
      <c r="F43" s="337"/>
      <c r="G43" s="337"/>
      <c r="H43" s="337"/>
      <c r="I43" s="337"/>
      <c r="J43" s="337"/>
    </row>
    <row r="44" spans="1:10" ht="13.5">
      <c r="A44" s="337"/>
      <c r="B44" s="337"/>
      <c r="C44" s="337"/>
      <c r="D44" s="337"/>
      <c r="E44" s="337"/>
      <c r="F44" s="337"/>
      <c r="G44" s="337"/>
      <c r="H44" s="337"/>
      <c r="I44" s="337"/>
      <c r="J44" s="337"/>
    </row>
    <row r="45" spans="1:10" ht="13.5">
      <c r="A45" s="337"/>
      <c r="B45" s="337"/>
      <c r="C45" s="337"/>
      <c r="D45" s="337"/>
      <c r="E45" s="337"/>
      <c r="F45" s="337"/>
      <c r="G45" s="337"/>
      <c r="H45" s="337"/>
      <c r="I45" s="337"/>
      <c r="J45" s="337"/>
    </row>
  </sheetData>
  <sheetProtection/>
  <mergeCells count="10">
    <mergeCell ref="A5:A10"/>
    <mergeCell ref="A11:B11"/>
    <mergeCell ref="A12:B12"/>
    <mergeCell ref="A1:J1"/>
    <mergeCell ref="A3:B4"/>
    <mergeCell ref="C3:D4"/>
    <mergeCell ref="E3:F4"/>
    <mergeCell ref="G3:J3"/>
    <mergeCell ref="G4:H4"/>
    <mergeCell ref="I4:J4"/>
  </mergeCells>
  <printOptions/>
  <pageMargins left="0.5905511811023623" right="0.5905511811023623" top="0.984251968503937" bottom="0.984251968503937" header="0.5118110236220472" footer="0.5118110236220472"/>
  <pageSetup firstPageNumber="233" useFirstPageNumber="1"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dimension ref="A1:L21"/>
  <sheetViews>
    <sheetView zoomScalePageLayoutView="0" workbookViewId="0" topLeftCell="A1">
      <selection activeCell="A1" sqref="A1:IV16384"/>
    </sheetView>
  </sheetViews>
  <sheetFormatPr defaultColWidth="9.00390625" defaultRowHeight="13.5"/>
  <cols>
    <col min="1" max="2" width="3.25390625" style="339" customWidth="1"/>
    <col min="3" max="3" width="4.50390625" style="339" customWidth="1"/>
    <col min="4" max="4" width="8.375" style="339" customWidth="1"/>
    <col min="5" max="5" width="20.125" style="339" customWidth="1"/>
    <col min="6" max="6" width="3.50390625" style="339" bestFit="1" customWidth="1"/>
    <col min="7" max="7" width="20.125" style="339" customWidth="1"/>
    <col min="8" max="8" width="3.50390625" style="339" bestFit="1" customWidth="1"/>
    <col min="9" max="9" width="9.00390625" style="339" customWidth="1"/>
    <col min="10" max="10" width="3.50390625" style="339" bestFit="1" customWidth="1"/>
    <col min="11" max="11" width="9.00390625" style="339" customWidth="1"/>
    <col min="12" max="12" width="3.50390625" style="339" bestFit="1" customWidth="1"/>
    <col min="13" max="16384" width="9.00390625" style="339" customWidth="1"/>
  </cols>
  <sheetData>
    <row r="1" spans="1:12" s="338" customFormat="1" ht="24.75" customHeight="1">
      <c r="A1" s="1151" t="s">
        <v>274</v>
      </c>
      <c r="B1" s="1151"/>
      <c r="C1" s="1151"/>
      <c r="D1" s="1151"/>
      <c r="E1" s="1151"/>
      <c r="F1" s="1151"/>
      <c r="G1" s="1151"/>
      <c r="H1" s="1151"/>
      <c r="I1" s="1151"/>
      <c r="J1" s="1151"/>
      <c r="K1" s="1151"/>
      <c r="L1" s="1151"/>
    </row>
    <row r="2" spans="1:12" s="338" customFormat="1" ht="24.75" customHeight="1" thickBot="1">
      <c r="A2" s="311"/>
      <c r="B2" s="311"/>
      <c r="C2" s="311"/>
      <c r="D2" s="310"/>
      <c r="E2" s="312"/>
      <c r="F2" s="312"/>
      <c r="G2" s="313"/>
      <c r="H2" s="313"/>
      <c r="I2" s="310"/>
      <c r="J2" s="310"/>
      <c r="K2" s="310"/>
      <c r="L2" s="310"/>
    </row>
    <row r="3" spans="1:12" ht="32.25" customHeight="1">
      <c r="A3" s="1152" t="s">
        <v>102</v>
      </c>
      <c r="B3" s="1160"/>
      <c r="C3" s="1160"/>
      <c r="D3" s="1153"/>
      <c r="E3" s="1156" t="s">
        <v>275</v>
      </c>
      <c r="F3" s="1156"/>
      <c r="G3" s="1156" t="s">
        <v>25</v>
      </c>
      <c r="H3" s="1156"/>
      <c r="I3" s="1156" t="s">
        <v>34</v>
      </c>
      <c r="J3" s="1153"/>
      <c r="K3" s="1153"/>
      <c r="L3" s="1158"/>
    </row>
    <row r="4" spans="1:12" ht="32.25" customHeight="1" thickBot="1">
      <c r="A4" s="1161"/>
      <c r="B4" s="1162"/>
      <c r="C4" s="1162"/>
      <c r="D4" s="1163"/>
      <c r="E4" s="1157"/>
      <c r="F4" s="1157"/>
      <c r="G4" s="1157"/>
      <c r="H4" s="1157"/>
      <c r="I4" s="1157" t="s">
        <v>276</v>
      </c>
      <c r="J4" s="1157"/>
      <c r="K4" s="1157" t="s">
        <v>263</v>
      </c>
      <c r="L4" s="1159"/>
    </row>
    <row r="5" spans="1:12" ht="39.75" customHeight="1">
      <c r="A5" s="1178" t="s">
        <v>277</v>
      </c>
      <c r="B5" s="1164" t="s">
        <v>265</v>
      </c>
      <c r="C5" s="1156" t="s">
        <v>278</v>
      </c>
      <c r="D5" s="1156"/>
      <c r="E5" s="340">
        <v>77935</v>
      </c>
      <c r="F5" s="341" t="s">
        <v>14</v>
      </c>
      <c r="G5" s="342">
        <v>6326430900</v>
      </c>
      <c r="H5" s="343" t="s">
        <v>5</v>
      </c>
      <c r="I5" s="344">
        <v>102.7</v>
      </c>
      <c r="J5" s="343" t="s">
        <v>267</v>
      </c>
      <c r="K5" s="344">
        <v>122.2</v>
      </c>
      <c r="L5" s="345" t="s">
        <v>267</v>
      </c>
    </row>
    <row r="6" spans="1:12" ht="39.75" customHeight="1">
      <c r="A6" s="1146"/>
      <c r="B6" s="1165"/>
      <c r="C6" s="1167" t="s">
        <v>279</v>
      </c>
      <c r="D6" s="1167"/>
      <c r="E6" s="346">
        <v>45332</v>
      </c>
      <c r="F6" s="347"/>
      <c r="G6" s="346">
        <v>1658067500</v>
      </c>
      <c r="H6" s="348"/>
      <c r="I6" s="349">
        <v>102.8</v>
      </c>
      <c r="J6" s="348"/>
      <c r="K6" s="349">
        <v>165.6</v>
      </c>
      <c r="L6" s="350"/>
    </row>
    <row r="7" spans="1:12" ht="39.75" customHeight="1">
      <c r="A7" s="1146"/>
      <c r="B7" s="1166"/>
      <c r="C7" s="1167" t="s">
        <v>280</v>
      </c>
      <c r="D7" s="1167"/>
      <c r="E7" s="346">
        <f>SUM(E5:E6)</f>
        <v>123267</v>
      </c>
      <c r="F7" s="347"/>
      <c r="G7" s="346">
        <f>SUM(G5:G6)</f>
        <v>7984498400</v>
      </c>
      <c r="H7" s="348"/>
      <c r="I7" s="349">
        <v>102.7</v>
      </c>
      <c r="J7" s="348"/>
      <c r="K7" s="349">
        <v>129.2</v>
      </c>
      <c r="L7" s="350"/>
    </row>
    <row r="8" spans="1:12" ht="39.75" customHeight="1">
      <c r="A8" s="1146"/>
      <c r="B8" s="1168" t="s">
        <v>281</v>
      </c>
      <c r="C8" s="1167" t="s">
        <v>278</v>
      </c>
      <c r="D8" s="1167"/>
      <c r="E8" s="346">
        <v>8742</v>
      </c>
      <c r="F8" s="347"/>
      <c r="G8" s="346">
        <v>748010900</v>
      </c>
      <c r="H8" s="348"/>
      <c r="I8" s="349">
        <v>94.4</v>
      </c>
      <c r="J8" s="348"/>
      <c r="K8" s="349">
        <v>103.5</v>
      </c>
      <c r="L8" s="350"/>
    </row>
    <row r="9" spans="1:12" ht="39.75" customHeight="1">
      <c r="A9" s="1146"/>
      <c r="B9" s="1165"/>
      <c r="C9" s="1171" t="s">
        <v>279</v>
      </c>
      <c r="D9" s="351" t="s">
        <v>282</v>
      </c>
      <c r="E9" s="346">
        <v>15189</v>
      </c>
      <c r="F9" s="347"/>
      <c r="G9" s="346">
        <v>495832700</v>
      </c>
      <c r="H9" s="348"/>
      <c r="I9" s="349">
        <v>97.6</v>
      </c>
      <c r="J9" s="348"/>
      <c r="K9" s="349">
        <v>106.7</v>
      </c>
      <c r="L9" s="350"/>
    </row>
    <row r="10" spans="1:12" ht="39.75" customHeight="1">
      <c r="A10" s="1146"/>
      <c r="B10" s="1169"/>
      <c r="C10" s="1171"/>
      <c r="D10" s="351" t="s">
        <v>283</v>
      </c>
      <c r="E10" s="322"/>
      <c r="F10" s="347"/>
      <c r="G10" s="322"/>
      <c r="H10" s="348"/>
      <c r="I10" s="352"/>
      <c r="J10" s="348"/>
      <c r="K10" s="353"/>
      <c r="L10" s="350"/>
    </row>
    <row r="11" spans="1:12" ht="39.75" customHeight="1">
      <c r="A11" s="1146"/>
      <c r="B11" s="1169"/>
      <c r="C11" s="1167" t="s">
        <v>284</v>
      </c>
      <c r="D11" s="1167"/>
      <c r="E11" s="346">
        <v>1920</v>
      </c>
      <c r="F11" s="347"/>
      <c r="G11" s="346">
        <v>190599000</v>
      </c>
      <c r="H11" s="348"/>
      <c r="I11" s="349">
        <v>117.9</v>
      </c>
      <c r="J11" s="348"/>
      <c r="K11" s="349">
        <v>119.3</v>
      </c>
      <c r="L11" s="350"/>
    </row>
    <row r="12" spans="1:12" ht="39.75" customHeight="1">
      <c r="A12" s="1146"/>
      <c r="B12" s="1170"/>
      <c r="C12" s="1167" t="s">
        <v>285</v>
      </c>
      <c r="D12" s="1167"/>
      <c r="E12" s="346">
        <f>SUM(E8:E11)</f>
        <v>25851</v>
      </c>
      <c r="F12" s="347"/>
      <c r="G12" s="346">
        <f>SUM(G8:G11)</f>
        <v>1434442600</v>
      </c>
      <c r="H12" s="348"/>
      <c r="I12" s="349">
        <v>97.7</v>
      </c>
      <c r="J12" s="348"/>
      <c r="K12" s="349">
        <v>106.5</v>
      </c>
      <c r="L12" s="350"/>
    </row>
    <row r="13" spans="1:12" ht="39.75" customHeight="1">
      <c r="A13" s="1146"/>
      <c r="B13" s="1167" t="s">
        <v>286</v>
      </c>
      <c r="C13" s="1167"/>
      <c r="D13" s="1167"/>
      <c r="E13" s="346">
        <v>757</v>
      </c>
      <c r="F13" s="347"/>
      <c r="G13" s="346">
        <v>98164500</v>
      </c>
      <c r="H13" s="348"/>
      <c r="I13" s="349">
        <v>89.3</v>
      </c>
      <c r="J13" s="348"/>
      <c r="K13" s="349">
        <v>78.8</v>
      </c>
      <c r="L13" s="350"/>
    </row>
    <row r="14" spans="1:12" ht="39.75" customHeight="1">
      <c r="A14" s="1146"/>
      <c r="B14" s="1167" t="s">
        <v>271</v>
      </c>
      <c r="C14" s="1167"/>
      <c r="D14" s="1167"/>
      <c r="E14" s="346">
        <v>4115</v>
      </c>
      <c r="F14" s="347"/>
      <c r="G14" s="346">
        <v>328410000</v>
      </c>
      <c r="H14" s="348"/>
      <c r="I14" s="349">
        <v>105.4</v>
      </c>
      <c r="J14" s="348"/>
      <c r="K14" s="349">
        <v>114</v>
      </c>
      <c r="L14" s="350"/>
    </row>
    <row r="15" spans="1:12" ht="39.75" customHeight="1">
      <c r="A15" s="1146"/>
      <c r="B15" s="1174" t="s">
        <v>287</v>
      </c>
      <c r="C15" s="1174"/>
      <c r="D15" s="1174"/>
      <c r="E15" s="346">
        <f>SUM(E7,E12,E13:E14)</f>
        <v>153990</v>
      </c>
      <c r="F15" s="347"/>
      <c r="G15" s="346">
        <f>SUM(G7,G12,G13:G14)</f>
        <v>9845515500</v>
      </c>
      <c r="H15" s="348"/>
      <c r="I15" s="349">
        <v>101.8</v>
      </c>
      <c r="J15" s="348"/>
      <c r="K15" s="349">
        <v>124</v>
      </c>
      <c r="L15" s="350"/>
    </row>
    <row r="16" spans="1:12" ht="39.75" customHeight="1">
      <c r="A16" s="1146" t="s">
        <v>288</v>
      </c>
      <c r="B16" s="1175" t="s">
        <v>289</v>
      </c>
      <c r="C16" s="1176"/>
      <c r="D16" s="1177"/>
      <c r="E16" s="346">
        <v>55195</v>
      </c>
      <c r="F16" s="347"/>
      <c r="G16" s="346">
        <v>995096700</v>
      </c>
      <c r="H16" s="348"/>
      <c r="I16" s="349">
        <v>122</v>
      </c>
      <c r="J16" s="348"/>
      <c r="K16" s="349">
        <v>163</v>
      </c>
      <c r="L16" s="350"/>
    </row>
    <row r="17" spans="1:12" ht="39.75" customHeight="1">
      <c r="A17" s="1146"/>
      <c r="B17" s="1167" t="s">
        <v>290</v>
      </c>
      <c r="C17" s="1167"/>
      <c r="D17" s="1167"/>
      <c r="E17" s="346">
        <v>14560</v>
      </c>
      <c r="F17" s="347"/>
      <c r="G17" s="346">
        <v>238132100</v>
      </c>
      <c r="H17" s="348"/>
      <c r="I17" s="349">
        <v>114.6</v>
      </c>
      <c r="J17" s="348"/>
      <c r="K17" s="349">
        <v>114.1</v>
      </c>
      <c r="L17" s="350"/>
    </row>
    <row r="18" spans="1:12" ht="39.75" customHeight="1">
      <c r="A18" s="1146"/>
      <c r="B18" s="1167" t="s">
        <v>291</v>
      </c>
      <c r="C18" s="1167"/>
      <c r="D18" s="1167"/>
      <c r="E18" s="322"/>
      <c r="F18" s="347"/>
      <c r="G18" s="322"/>
      <c r="H18" s="348"/>
      <c r="I18" s="352"/>
      <c r="J18" s="348"/>
      <c r="K18" s="353"/>
      <c r="L18" s="350"/>
    </row>
    <row r="19" spans="1:12" ht="39.75" customHeight="1">
      <c r="A19" s="1146"/>
      <c r="B19" s="1174" t="s">
        <v>120</v>
      </c>
      <c r="C19" s="1174"/>
      <c r="D19" s="1174"/>
      <c r="E19" s="346">
        <f>SUM(E16:E18)</f>
        <v>69755</v>
      </c>
      <c r="F19" s="347"/>
      <c r="G19" s="346">
        <f>SUM(G16:G18)</f>
        <v>1233228800</v>
      </c>
      <c r="H19" s="348"/>
      <c r="I19" s="349">
        <v>120.4</v>
      </c>
      <c r="J19" s="348"/>
      <c r="K19" s="349">
        <v>150.5</v>
      </c>
      <c r="L19" s="350"/>
    </row>
    <row r="20" spans="1:12" ht="39.75" customHeight="1" thickBot="1">
      <c r="A20" s="1172" t="s">
        <v>292</v>
      </c>
      <c r="B20" s="1173"/>
      <c r="C20" s="1173"/>
      <c r="D20" s="1173"/>
      <c r="E20" s="354">
        <f>SUM(E15+E19)</f>
        <v>223745</v>
      </c>
      <c r="F20" s="355"/>
      <c r="G20" s="356">
        <f>SUM(G15,G19)</f>
        <v>11078744300</v>
      </c>
      <c r="H20" s="357"/>
      <c r="I20" s="358">
        <v>107</v>
      </c>
      <c r="J20" s="357"/>
      <c r="K20" s="358">
        <v>126.5</v>
      </c>
      <c r="L20" s="359"/>
    </row>
    <row r="21" ht="13.5">
      <c r="E21" s="339" t="s">
        <v>293</v>
      </c>
    </row>
  </sheetData>
  <sheetProtection/>
  <mergeCells count="26">
    <mergeCell ref="A20:D20"/>
    <mergeCell ref="B13:D13"/>
    <mergeCell ref="B14:D14"/>
    <mergeCell ref="B15:D15"/>
    <mergeCell ref="A16:A19"/>
    <mergeCell ref="B16:D16"/>
    <mergeCell ref="B17:D17"/>
    <mergeCell ref="B18:D18"/>
    <mergeCell ref="B19:D19"/>
    <mergeCell ref="A5:A15"/>
    <mergeCell ref="B5:B7"/>
    <mergeCell ref="C5:D5"/>
    <mergeCell ref="C6:D6"/>
    <mergeCell ref="C7:D7"/>
    <mergeCell ref="B8:B12"/>
    <mergeCell ref="C8:D8"/>
    <mergeCell ref="C9:C10"/>
    <mergeCell ref="C11:D11"/>
    <mergeCell ref="C12:D12"/>
    <mergeCell ref="A1:L1"/>
    <mergeCell ref="A3:D4"/>
    <mergeCell ref="E3:F4"/>
    <mergeCell ref="G3:H4"/>
    <mergeCell ref="I3:L3"/>
    <mergeCell ref="I4:J4"/>
    <mergeCell ref="K4:L4"/>
  </mergeCells>
  <printOptions/>
  <pageMargins left="0.5905511811023623" right="0.5905511811023623" top="0.984251968503937" bottom="0.984251968503937" header="0.5118110236220472" footer="0.5118110236220472"/>
  <pageSetup firstPageNumber="234"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sheetPr>
    <pageSetUpPr fitToPage="1"/>
  </sheetPr>
  <dimension ref="A1:Z35"/>
  <sheetViews>
    <sheetView view="pageBreakPreview" zoomScale="75" zoomScaleNormal="50" zoomScaleSheetLayoutView="75" zoomScalePageLayoutView="0" workbookViewId="0" topLeftCell="A1">
      <pane xSplit="6" ySplit="5" topLeftCell="G6" activePane="bottomRight" state="frozen"/>
      <selection pane="topLeft" activeCell="A1" sqref="A1:IV16384"/>
      <selection pane="topRight" activeCell="A1" sqref="A1:IV16384"/>
      <selection pane="bottomLeft" activeCell="A1" sqref="A1:IV16384"/>
      <selection pane="bottomRight" activeCell="A1" sqref="A1:IV16384"/>
    </sheetView>
  </sheetViews>
  <sheetFormatPr defaultColWidth="9.00390625" defaultRowHeight="13.5"/>
  <cols>
    <col min="1" max="1" width="0.875" style="362" customWidth="1"/>
    <col min="2" max="2" width="5.375" style="362" customWidth="1"/>
    <col min="3" max="3" width="4.00390625" style="362" customWidth="1"/>
    <col min="4" max="4" width="3.625" style="362" customWidth="1"/>
    <col min="5" max="5" width="18.625" style="362" customWidth="1"/>
    <col min="6" max="6" width="0.875" style="362" customWidth="1"/>
    <col min="7" max="7" width="16.875" style="361" customWidth="1"/>
    <col min="8" max="8" width="2.125" style="361" customWidth="1"/>
    <col min="9" max="9" width="16.875" style="361" customWidth="1"/>
    <col min="10" max="10" width="2.125" style="361" customWidth="1"/>
    <col min="11" max="11" width="16.875" style="361" customWidth="1"/>
    <col min="12" max="12" width="2.125" style="361" customWidth="1"/>
    <col min="13" max="13" width="16.00390625" style="361" customWidth="1"/>
    <col min="14" max="14" width="2.125" style="361" customWidth="1"/>
    <col min="15" max="15" width="16.625" style="361" customWidth="1"/>
    <col min="16" max="16" width="2.125" style="361" customWidth="1"/>
    <col min="17" max="17" width="7.125" style="362" customWidth="1"/>
    <col min="18" max="18" width="2.125" style="362" customWidth="1"/>
    <col min="19" max="19" width="7.125" style="362" customWidth="1"/>
    <col min="20" max="20" width="2.125" style="362" customWidth="1"/>
    <col min="21" max="21" width="7.125" style="362" customWidth="1"/>
    <col min="22" max="22" width="2.125" style="362" customWidth="1"/>
    <col min="23" max="23" width="7.125" style="362" customWidth="1"/>
    <col min="24" max="24" width="2.125" style="362" customWidth="1"/>
    <col min="25" max="25" width="15.50390625" style="363" customWidth="1"/>
    <col min="26" max="26" width="4.00390625" style="363" customWidth="1"/>
    <col min="27" max="16384" width="9.00390625" style="362" customWidth="1"/>
  </cols>
  <sheetData>
    <row r="1" spans="1:13" ht="19.5" customHeight="1">
      <c r="A1" s="869" t="s">
        <v>294</v>
      </c>
      <c r="B1" s="869"/>
      <c r="C1" s="869"/>
      <c r="D1" s="869"/>
      <c r="E1" s="869"/>
      <c r="F1" s="869"/>
      <c r="G1" s="869"/>
      <c r="H1" s="869"/>
      <c r="I1" s="869"/>
      <c r="J1" s="869"/>
      <c r="K1" s="869"/>
      <c r="L1" s="869"/>
      <c r="M1" s="360" t="s">
        <v>295</v>
      </c>
    </row>
    <row r="2" spans="2:24" ht="16.5" customHeight="1" thickBot="1">
      <c r="B2" s="364"/>
      <c r="C2" s="364"/>
      <c r="D2" s="364"/>
      <c r="E2" s="364"/>
      <c r="F2" s="364"/>
      <c r="G2" s="362"/>
      <c r="H2" s="362"/>
      <c r="I2" s="362"/>
      <c r="J2" s="362"/>
      <c r="K2" s="362"/>
      <c r="L2" s="362"/>
      <c r="M2" s="362"/>
      <c r="N2" s="362"/>
      <c r="O2" s="362"/>
      <c r="P2" s="362"/>
      <c r="S2" s="364"/>
      <c r="T2" s="364"/>
      <c r="U2" s="364"/>
      <c r="V2" s="364"/>
      <c r="W2" s="364"/>
      <c r="X2" s="364"/>
    </row>
    <row r="3" spans="1:26" ht="15" customHeight="1">
      <c r="A3" s="1179" t="s">
        <v>296</v>
      </c>
      <c r="B3" s="1180"/>
      <c r="C3" s="1180"/>
      <c r="D3" s="1180"/>
      <c r="E3" s="1180"/>
      <c r="F3" s="1181"/>
      <c r="G3" s="1186" t="s">
        <v>297</v>
      </c>
      <c r="H3" s="1187"/>
      <c r="I3" s="1192" t="s">
        <v>298</v>
      </c>
      <c r="J3" s="1187"/>
      <c r="K3" s="1192" t="s">
        <v>299</v>
      </c>
      <c r="L3" s="1187"/>
      <c r="M3" s="1192" t="s">
        <v>300</v>
      </c>
      <c r="N3" s="1187"/>
      <c r="O3" s="1192" t="s">
        <v>301</v>
      </c>
      <c r="P3" s="1187"/>
      <c r="Q3" s="1195" t="s">
        <v>302</v>
      </c>
      <c r="R3" s="1196"/>
      <c r="S3" s="1196"/>
      <c r="T3" s="1196"/>
      <c r="U3" s="1196"/>
      <c r="V3" s="1196"/>
      <c r="W3" s="1196"/>
      <c r="X3" s="1197"/>
      <c r="Y3" s="1198" t="s">
        <v>303</v>
      </c>
      <c r="Z3" s="1199"/>
    </row>
    <row r="4" spans="1:26" ht="15" customHeight="1">
      <c r="A4" s="1182"/>
      <c r="B4" s="884"/>
      <c r="C4" s="884"/>
      <c r="D4" s="884"/>
      <c r="E4" s="884"/>
      <c r="F4" s="885"/>
      <c r="G4" s="1188"/>
      <c r="H4" s="1189"/>
      <c r="I4" s="1193"/>
      <c r="J4" s="1189"/>
      <c r="K4" s="1193"/>
      <c r="L4" s="1189"/>
      <c r="M4" s="1193"/>
      <c r="N4" s="1189"/>
      <c r="O4" s="1193"/>
      <c r="P4" s="1189"/>
      <c r="Q4" s="883" t="s">
        <v>304</v>
      </c>
      <c r="R4" s="884"/>
      <c r="S4" s="884"/>
      <c r="T4" s="885"/>
      <c r="U4" s="883" t="s">
        <v>305</v>
      </c>
      <c r="V4" s="884"/>
      <c r="W4" s="884"/>
      <c r="X4" s="885"/>
      <c r="Y4" s="1200"/>
      <c r="Z4" s="1201"/>
    </row>
    <row r="5" spans="1:26" ht="15" customHeight="1" thickBot="1">
      <c r="A5" s="1183"/>
      <c r="B5" s="1184"/>
      <c r="C5" s="1184"/>
      <c r="D5" s="1184"/>
      <c r="E5" s="1184"/>
      <c r="F5" s="1185"/>
      <c r="G5" s="1190"/>
      <c r="H5" s="1191"/>
      <c r="I5" s="1194"/>
      <c r="J5" s="1191"/>
      <c r="K5" s="1194"/>
      <c r="L5" s="1191"/>
      <c r="M5" s="1194"/>
      <c r="N5" s="1191"/>
      <c r="O5" s="1194"/>
      <c r="P5" s="1191"/>
      <c r="Q5" s="1202" t="s">
        <v>306</v>
      </c>
      <c r="R5" s="1184"/>
      <c r="S5" s="1202" t="s">
        <v>72</v>
      </c>
      <c r="T5" s="1185"/>
      <c r="U5" s="1202" t="s">
        <v>306</v>
      </c>
      <c r="V5" s="1185"/>
      <c r="W5" s="1184" t="s">
        <v>72</v>
      </c>
      <c r="X5" s="1185"/>
      <c r="Y5" s="1203" t="s">
        <v>307</v>
      </c>
      <c r="Z5" s="1204"/>
    </row>
    <row r="6" spans="1:26" ht="13.5" customHeight="1">
      <c r="A6" s="1207"/>
      <c r="B6" s="1208" t="s">
        <v>308</v>
      </c>
      <c r="C6" s="1210" t="s">
        <v>309</v>
      </c>
      <c r="D6" s="1210"/>
      <c r="E6" s="1210"/>
      <c r="F6" s="1022"/>
      <c r="G6" s="1212">
        <f>SUM(G8,G12,G15,G16,G17,G18,G19,G20,G21,G22,G23,G24,G25,G26)</f>
        <v>1491886000000</v>
      </c>
      <c r="H6" s="365" t="s">
        <v>5</v>
      </c>
      <c r="I6" s="1212">
        <f>SUM(I8,I12,I15,I16,I17,I18,I19,I20,I21,I22,I23,I24,I25,I26)</f>
        <v>1514543494486</v>
      </c>
      <c r="J6" s="365" t="s">
        <v>5</v>
      </c>
      <c r="K6" s="1212">
        <f>SUM(K8,K12,K15,K16,K17,K18,K19,K20,K21,K22,K23,K24,K25,K26)</f>
        <v>1499854889355</v>
      </c>
      <c r="L6" s="365" t="s">
        <v>251</v>
      </c>
      <c r="M6" s="1214">
        <f>SUM(M8,M12,M15,M16,M17,M18,M19,M20,M21,M22,M23,M24,M25,M26)</f>
        <v>2747552932</v>
      </c>
      <c r="N6" s="365" t="s">
        <v>5</v>
      </c>
      <c r="O6" s="1212">
        <f>SUM(O8,O12,O15,O16,O17,O18,O19,O20,O21,O22,O23,O24,O25,O26)</f>
        <v>11941052199</v>
      </c>
      <c r="P6" s="365" t="s">
        <v>251</v>
      </c>
      <c r="Q6" s="1205">
        <f>ROUND(K6/G6*100,1)</f>
        <v>100.5</v>
      </c>
      <c r="R6" s="366" t="s">
        <v>51</v>
      </c>
      <c r="S6" s="1205">
        <v>101.5</v>
      </c>
      <c r="T6" s="366" t="s">
        <v>51</v>
      </c>
      <c r="U6" s="1205">
        <f>ROUND(K6/I6*100,1)</f>
        <v>99</v>
      </c>
      <c r="V6" s="366" t="s">
        <v>51</v>
      </c>
      <c r="W6" s="1205">
        <v>98.4</v>
      </c>
      <c r="X6" s="366" t="s">
        <v>51</v>
      </c>
      <c r="Y6" s="1214">
        <f>SUM(Y8,Y12,Y15,Y16,Y17,Y18,Y19,Y20,Y21,Y22,Y23,Y24,Y25,Y26)</f>
        <v>6590029995</v>
      </c>
      <c r="Z6" s="367" t="s">
        <v>5</v>
      </c>
    </row>
    <row r="7" spans="1:26" s="374" customFormat="1" ht="13.5" customHeight="1">
      <c r="A7" s="1182"/>
      <c r="B7" s="1209"/>
      <c r="C7" s="1211"/>
      <c r="D7" s="1211"/>
      <c r="E7" s="1211"/>
      <c r="F7" s="885"/>
      <c r="G7" s="1213"/>
      <c r="H7" s="369"/>
      <c r="I7" s="1213"/>
      <c r="J7" s="370"/>
      <c r="K7" s="1213"/>
      <c r="L7" s="370"/>
      <c r="M7" s="1215"/>
      <c r="N7" s="370"/>
      <c r="O7" s="1213"/>
      <c r="P7" s="369"/>
      <c r="Q7" s="1206"/>
      <c r="R7" s="371"/>
      <c r="S7" s="1206"/>
      <c r="T7" s="372"/>
      <c r="U7" s="1206"/>
      <c r="V7" s="371"/>
      <c r="W7" s="1206"/>
      <c r="X7" s="371"/>
      <c r="Y7" s="1215"/>
      <c r="Z7" s="373"/>
    </row>
    <row r="8" spans="1:26" ht="27.75" customHeight="1">
      <c r="A8" s="375"/>
      <c r="B8" s="884" t="s">
        <v>310</v>
      </c>
      <c r="C8" s="1216"/>
      <c r="D8" s="1211" t="s">
        <v>311</v>
      </c>
      <c r="E8" s="1211"/>
      <c r="F8" s="376"/>
      <c r="G8" s="377">
        <f>SUM(G9:G11)</f>
        <v>430085000000</v>
      </c>
      <c r="H8" s="378"/>
      <c r="I8" s="377">
        <f>SUM(I9:I11)</f>
        <v>444085856689</v>
      </c>
      <c r="J8" s="379"/>
      <c r="K8" s="377">
        <f>SUM(K9:K11)</f>
        <v>431749133916</v>
      </c>
      <c r="L8" s="380"/>
      <c r="M8" s="381">
        <f>SUM(M9:M11)</f>
        <v>1626868917</v>
      </c>
      <c r="N8" s="380"/>
      <c r="O8" s="377">
        <f>SUM(O9:O11)</f>
        <v>10709853856</v>
      </c>
      <c r="P8" s="378"/>
      <c r="Q8" s="382">
        <f aca="true" t="shared" si="0" ref="Q8:Q22">ROUND(K8/G8*100,1)</f>
        <v>100.4</v>
      </c>
      <c r="R8" s="383"/>
      <c r="S8" s="382">
        <v>100.5</v>
      </c>
      <c r="T8" s="384"/>
      <c r="U8" s="382">
        <f aca="true" t="shared" si="1" ref="U8:U22">ROUND(K8/I8*100,1)</f>
        <v>97.2</v>
      </c>
      <c r="V8" s="383"/>
      <c r="W8" s="382">
        <v>96.5</v>
      </c>
      <c r="X8" s="384"/>
      <c r="Y8" s="381">
        <f>SUM(Y9:Y11)</f>
        <v>805445800</v>
      </c>
      <c r="Z8" s="385"/>
    </row>
    <row r="9" spans="1:26" ht="27.75" customHeight="1">
      <c r="A9" s="375"/>
      <c r="B9" s="386"/>
      <c r="C9" s="368"/>
      <c r="D9" s="247" t="s">
        <v>312</v>
      </c>
      <c r="E9" s="387" t="s">
        <v>313</v>
      </c>
      <c r="F9" s="388"/>
      <c r="G9" s="377">
        <v>353543000000</v>
      </c>
      <c r="H9" s="389"/>
      <c r="I9" s="377">
        <v>366568574607</v>
      </c>
      <c r="J9" s="379"/>
      <c r="K9" s="377">
        <v>353879642358</v>
      </c>
      <c r="L9" s="380"/>
      <c r="M9" s="381">
        <v>1489052997</v>
      </c>
      <c r="N9" s="380"/>
      <c r="O9" s="377">
        <f>I9-(K9+M9)</f>
        <v>11199879252</v>
      </c>
      <c r="P9" s="389"/>
      <c r="Q9" s="382">
        <f t="shared" si="0"/>
        <v>100.1</v>
      </c>
      <c r="R9" s="383"/>
      <c r="S9" s="382">
        <v>100.3</v>
      </c>
      <c r="T9" s="383"/>
      <c r="U9" s="382">
        <f t="shared" si="1"/>
        <v>96.5</v>
      </c>
      <c r="V9" s="384"/>
      <c r="W9" s="382">
        <v>95.9</v>
      </c>
      <c r="X9" s="384"/>
      <c r="Y9" s="390"/>
      <c r="Z9" s="385"/>
    </row>
    <row r="10" spans="1:26" ht="27.75" customHeight="1">
      <c r="A10" s="375"/>
      <c r="B10" s="386"/>
      <c r="C10" s="368"/>
      <c r="D10" s="247" t="s">
        <v>312</v>
      </c>
      <c r="E10" s="387" t="s">
        <v>314</v>
      </c>
      <c r="F10" s="388"/>
      <c r="G10" s="377">
        <v>71350000000</v>
      </c>
      <c r="H10" s="389"/>
      <c r="I10" s="377">
        <v>72244297687</v>
      </c>
      <c r="J10" s="379"/>
      <c r="K10" s="377">
        <v>72596507163</v>
      </c>
      <c r="L10" s="380"/>
      <c r="M10" s="381">
        <v>137815920</v>
      </c>
      <c r="N10" s="380"/>
      <c r="O10" s="391">
        <f>I10-(K10+M10)</f>
        <v>-490025396</v>
      </c>
      <c r="P10" s="389"/>
      <c r="Q10" s="382">
        <f t="shared" si="0"/>
        <v>101.7</v>
      </c>
      <c r="R10" s="383"/>
      <c r="S10" s="382">
        <v>101</v>
      </c>
      <c r="T10" s="383"/>
      <c r="U10" s="382">
        <f t="shared" si="1"/>
        <v>100.5</v>
      </c>
      <c r="V10" s="384"/>
      <c r="W10" s="382">
        <v>99.5</v>
      </c>
      <c r="X10" s="384"/>
      <c r="Y10" s="381">
        <v>805445800</v>
      </c>
      <c r="Z10" s="385"/>
    </row>
    <row r="11" spans="1:26" ht="27.75" customHeight="1">
      <c r="A11" s="375"/>
      <c r="B11" s="386"/>
      <c r="C11" s="368"/>
      <c r="D11" s="247" t="s">
        <v>312</v>
      </c>
      <c r="E11" s="387" t="s">
        <v>315</v>
      </c>
      <c r="F11" s="388"/>
      <c r="G11" s="377">
        <v>5192000000</v>
      </c>
      <c r="H11" s="389"/>
      <c r="I11" s="377">
        <v>5272984395</v>
      </c>
      <c r="J11" s="379"/>
      <c r="K11" s="377">
        <v>5272984395</v>
      </c>
      <c r="L11" s="380"/>
      <c r="M11" s="381">
        <v>0</v>
      </c>
      <c r="N11" s="392"/>
      <c r="O11" s="391">
        <f>I11-(K11+M11)</f>
        <v>0</v>
      </c>
      <c r="P11" s="393"/>
      <c r="Q11" s="382">
        <f t="shared" si="0"/>
        <v>101.6</v>
      </c>
      <c r="R11" s="383"/>
      <c r="S11" s="382">
        <v>103.3</v>
      </c>
      <c r="T11" s="383"/>
      <c r="U11" s="382">
        <f t="shared" si="1"/>
        <v>100</v>
      </c>
      <c r="V11" s="384"/>
      <c r="W11" s="382">
        <v>100</v>
      </c>
      <c r="X11" s="384"/>
      <c r="Y11" s="390">
        <v>0</v>
      </c>
      <c r="Z11" s="385"/>
    </row>
    <row r="12" spans="1:26" ht="27.75" customHeight="1">
      <c r="A12" s="375"/>
      <c r="B12" s="884" t="s">
        <v>310</v>
      </c>
      <c r="C12" s="1216"/>
      <c r="D12" s="1211" t="s">
        <v>316</v>
      </c>
      <c r="E12" s="1211"/>
      <c r="F12" s="376"/>
      <c r="G12" s="377">
        <f>SUM(G13:G14)</f>
        <v>366205000000</v>
      </c>
      <c r="H12" s="378"/>
      <c r="I12" s="377">
        <f>SUM(I13:I14)</f>
        <v>367244545508</v>
      </c>
      <c r="J12" s="379"/>
      <c r="K12" s="377">
        <f>SUM(K13:K14)</f>
        <v>371060234788</v>
      </c>
      <c r="L12" s="380"/>
      <c r="M12" s="381">
        <f>SUM(M13:M14)</f>
        <v>495921198</v>
      </c>
      <c r="N12" s="380"/>
      <c r="O12" s="391">
        <f>SUM(O13:O14)</f>
        <v>-4311610478</v>
      </c>
      <c r="P12" s="378"/>
      <c r="Q12" s="382">
        <f t="shared" si="0"/>
        <v>101.3</v>
      </c>
      <c r="R12" s="383"/>
      <c r="S12" s="382">
        <v>102</v>
      </c>
      <c r="T12" s="383"/>
      <c r="U12" s="382">
        <f t="shared" si="1"/>
        <v>101</v>
      </c>
      <c r="V12" s="384"/>
      <c r="W12" s="382">
        <v>99.7</v>
      </c>
      <c r="X12" s="384"/>
      <c r="Y12" s="381">
        <f>SUM(Y13:Y14)</f>
        <v>5772497495</v>
      </c>
      <c r="Z12" s="385"/>
    </row>
    <row r="13" spans="1:26" ht="27.75" customHeight="1">
      <c r="A13" s="375"/>
      <c r="B13" s="386"/>
      <c r="C13" s="368"/>
      <c r="D13" s="247" t="s">
        <v>312</v>
      </c>
      <c r="E13" s="387" t="s">
        <v>313</v>
      </c>
      <c r="F13" s="388"/>
      <c r="G13" s="377">
        <v>15138000000</v>
      </c>
      <c r="H13" s="389"/>
      <c r="I13" s="377">
        <v>15465940636</v>
      </c>
      <c r="J13" s="379"/>
      <c r="K13" s="377">
        <v>15138216880</v>
      </c>
      <c r="L13" s="380"/>
      <c r="M13" s="381">
        <v>69931993</v>
      </c>
      <c r="N13" s="380"/>
      <c r="O13" s="391">
        <f>I13-(K13+M13)</f>
        <v>257791763</v>
      </c>
      <c r="P13" s="389"/>
      <c r="Q13" s="382">
        <f t="shared" si="0"/>
        <v>100</v>
      </c>
      <c r="R13" s="383"/>
      <c r="S13" s="382">
        <v>100.2</v>
      </c>
      <c r="T13" s="383"/>
      <c r="U13" s="382">
        <f t="shared" si="1"/>
        <v>97.9</v>
      </c>
      <c r="V13" s="384"/>
      <c r="W13" s="382">
        <v>97.5</v>
      </c>
      <c r="X13" s="384"/>
      <c r="Y13" s="381">
        <v>64000</v>
      </c>
      <c r="Z13" s="385"/>
    </row>
    <row r="14" spans="1:26" ht="27.75" customHeight="1">
      <c r="A14" s="375"/>
      <c r="B14" s="386"/>
      <c r="C14" s="368"/>
      <c r="D14" s="247" t="s">
        <v>312</v>
      </c>
      <c r="E14" s="387" t="s">
        <v>314</v>
      </c>
      <c r="F14" s="388"/>
      <c r="G14" s="377">
        <v>351067000000</v>
      </c>
      <c r="H14" s="389"/>
      <c r="I14" s="377">
        <v>351778604872</v>
      </c>
      <c r="J14" s="379"/>
      <c r="K14" s="377">
        <v>355922017908</v>
      </c>
      <c r="L14" s="380"/>
      <c r="M14" s="381">
        <v>425989205</v>
      </c>
      <c r="N14" s="380"/>
      <c r="O14" s="391">
        <f aca="true" t="shared" si="2" ref="O14:O25">I14-(K14+M14)</f>
        <v>-4569402241</v>
      </c>
      <c r="P14" s="389"/>
      <c r="Q14" s="382">
        <f t="shared" si="0"/>
        <v>101.4</v>
      </c>
      <c r="R14" s="383"/>
      <c r="S14" s="382">
        <v>102.1</v>
      </c>
      <c r="T14" s="383"/>
      <c r="U14" s="382">
        <f t="shared" si="1"/>
        <v>101.2</v>
      </c>
      <c r="V14" s="384"/>
      <c r="W14" s="382">
        <v>99.9</v>
      </c>
      <c r="X14" s="384"/>
      <c r="Y14" s="381">
        <v>5772433495</v>
      </c>
      <c r="Z14" s="385"/>
    </row>
    <row r="15" spans="1:26" ht="27.75" customHeight="1">
      <c r="A15" s="375"/>
      <c r="B15" s="884" t="s">
        <v>310</v>
      </c>
      <c r="C15" s="1216"/>
      <c r="D15" s="247" t="s">
        <v>312</v>
      </c>
      <c r="E15" s="387" t="s">
        <v>317</v>
      </c>
      <c r="F15" s="388"/>
      <c r="G15" s="377">
        <v>509596000000</v>
      </c>
      <c r="H15" s="378"/>
      <c r="I15" s="377">
        <v>510936615433</v>
      </c>
      <c r="J15" s="379"/>
      <c r="K15" s="377">
        <v>510936615433</v>
      </c>
      <c r="L15" s="380"/>
      <c r="M15" s="390">
        <v>0</v>
      </c>
      <c r="N15" s="392"/>
      <c r="O15" s="377">
        <f t="shared" si="2"/>
        <v>0</v>
      </c>
      <c r="P15" s="393"/>
      <c r="Q15" s="382">
        <f t="shared" si="0"/>
        <v>100.3</v>
      </c>
      <c r="R15" s="383"/>
      <c r="S15" s="382">
        <v>102.4</v>
      </c>
      <c r="T15" s="383"/>
      <c r="U15" s="382">
        <f t="shared" si="1"/>
        <v>100</v>
      </c>
      <c r="V15" s="384"/>
      <c r="W15" s="382">
        <v>100</v>
      </c>
      <c r="X15" s="384"/>
      <c r="Y15" s="390"/>
      <c r="Z15" s="385"/>
    </row>
    <row r="16" spans="1:26" ht="27.75" customHeight="1">
      <c r="A16" s="375"/>
      <c r="B16" s="884" t="s">
        <v>310</v>
      </c>
      <c r="C16" s="1216"/>
      <c r="D16" s="247" t="s">
        <v>312</v>
      </c>
      <c r="E16" s="387" t="s">
        <v>318</v>
      </c>
      <c r="F16" s="388"/>
      <c r="G16" s="377">
        <v>36052000000</v>
      </c>
      <c r="H16" s="378"/>
      <c r="I16" s="377">
        <v>39986931625</v>
      </c>
      <c r="J16" s="379"/>
      <c r="K16" s="377">
        <v>36388003523</v>
      </c>
      <c r="L16" s="380"/>
      <c r="M16" s="381">
        <v>84171286</v>
      </c>
      <c r="N16" s="380"/>
      <c r="O16" s="377">
        <f t="shared" si="2"/>
        <v>3514756816</v>
      </c>
      <c r="P16" s="378"/>
      <c r="Q16" s="382">
        <f t="shared" si="0"/>
        <v>100.9</v>
      </c>
      <c r="R16" s="383"/>
      <c r="S16" s="382">
        <v>101.9</v>
      </c>
      <c r="T16" s="383"/>
      <c r="U16" s="382">
        <f t="shared" si="1"/>
        <v>91</v>
      </c>
      <c r="V16" s="384"/>
      <c r="W16" s="382">
        <v>88.9</v>
      </c>
      <c r="X16" s="384"/>
      <c r="Y16" s="381">
        <v>9474700</v>
      </c>
      <c r="Z16" s="385"/>
    </row>
    <row r="17" spans="1:26" ht="27.75" customHeight="1">
      <c r="A17" s="375"/>
      <c r="B17" s="884" t="s">
        <v>310</v>
      </c>
      <c r="C17" s="1216"/>
      <c r="D17" s="247" t="s">
        <v>312</v>
      </c>
      <c r="E17" s="387" t="s">
        <v>319</v>
      </c>
      <c r="F17" s="388"/>
      <c r="G17" s="377">
        <v>11395100000</v>
      </c>
      <c r="H17" s="378"/>
      <c r="I17" s="377">
        <v>11365440797</v>
      </c>
      <c r="J17" s="379"/>
      <c r="K17" s="377">
        <v>11365440394</v>
      </c>
      <c r="L17" s="380"/>
      <c r="M17" s="390">
        <v>0</v>
      </c>
      <c r="N17" s="392"/>
      <c r="O17" s="377">
        <f t="shared" si="2"/>
        <v>403</v>
      </c>
      <c r="P17" s="393"/>
      <c r="Q17" s="382">
        <f t="shared" si="0"/>
        <v>99.7</v>
      </c>
      <c r="R17" s="383"/>
      <c r="S17" s="382">
        <v>99.5</v>
      </c>
      <c r="T17" s="383"/>
      <c r="U17" s="382">
        <f t="shared" si="1"/>
        <v>100</v>
      </c>
      <c r="V17" s="384"/>
      <c r="W17" s="382">
        <v>100</v>
      </c>
      <c r="X17" s="384"/>
      <c r="Y17" s="394">
        <v>0</v>
      </c>
      <c r="Z17" s="385"/>
    </row>
    <row r="18" spans="1:26" ht="27.75" customHeight="1">
      <c r="A18" s="375"/>
      <c r="B18" s="884" t="s">
        <v>310</v>
      </c>
      <c r="C18" s="1216"/>
      <c r="D18" s="247" t="s">
        <v>312</v>
      </c>
      <c r="E18" s="387" t="s">
        <v>320</v>
      </c>
      <c r="F18" s="388"/>
      <c r="G18" s="377">
        <v>1427000000</v>
      </c>
      <c r="H18" s="378"/>
      <c r="I18" s="377">
        <v>1429997747</v>
      </c>
      <c r="J18" s="379"/>
      <c r="K18" s="377">
        <v>1424626647</v>
      </c>
      <c r="L18" s="380"/>
      <c r="M18" s="390">
        <v>0</v>
      </c>
      <c r="N18" s="392"/>
      <c r="O18" s="377">
        <f t="shared" si="2"/>
        <v>5371100</v>
      </c>
      <c r="P18" s="395"/>
      <c r="Q18" s="382">
        <f t="shared" si="0"/>
        <v>99.8</v>
      </c>
      <c r="R18" s="383"/>
      <c r="S18" s="382">
        <v>99.7</v>
      </c>
      <c r="T18" s="383"/>
      <c r="U18" s="382">
        <f t="shared" si="1"/>
        <v>99.6</v>
      </c>
      <c r="V18" s="384"/>
      <c r="W18" s="382">
        <v>99.3</v>
      </c>
      <c r="X18" s="384"/>
      <c r="Y18" s="390">
        <v>0</v>
      </c>
      <c r="Z18" s="385"/>
    </row>
    <row r="19" spans="1:26" ht="27.75" customHeight="1">
      <c r="A19" s="375"/>
      <c r="B19" s="884" t="s">
        <v>310</v>
      </c>
      <c r="C19" s="1216"/>
      <c r="D19" s="247" t="s">
        <v>312</v>
      </c>
      <c r="E19" s="387" t="s">
        <v>321</v>
      </c>
      <c r="F19" s="388"/>
      <c r="G19" s="377">
        <v>11062400000</v>
      </c>
      <c r="H19" s="378"/>
      <c r="I19" s="377">
        <v>11079574663</v>
      </c>
      <c r="J19" s="379"/>
      <c r="K19" s="377">
        <v>11078626700</v>
      </c>
      <c r="L19" s="380"/>
      <c r="M19" s="381">
        <v>383763</v>
      </c>
      <c r="N19" s="380"/>
      <c r="O19" s="377">
        <f t="shared" si="2"/>
        <v>564200</v>
      </c>
      <c r="P19" s="395"/>
      <c r="Q19" s="382">
        <f t="shared" si="0"/>
        <v>100.1</v>
      </c>
      <c r="R19" s="383"/>
      <c r="S19" s="382">
        <v>100.3</v>
      </c>
      <c r="T19" s="383"/>
      <c r="U19" s="382">
        <f t="shared" si="1"/>
        <v>100</v>
      </c>
      <c r="V19" s="384"/>
      <c r="W19" s="382">
        <v>100</v>
      </c>
      <c r="X19" s="384"/>
      <c r="Y19" s="381" t="s">
        <v>322</v>
      </c>
      <c r="Z19" s="385"/>
    </row>
    <row r="20" spans="1:26" ht="27.75" customHeight="1">
      <c r="A20" s="375"/>
      <c r="B20" s="884" t="s">
        <v>310</v>
      </c>
      <c r="C20" s="1216"/>
      <c r="D20" s="247" t="s">
        <v>312</v>
      </c>
      <c r="E20" s="387" t="s">
        <v>323</v>
      </c>
      <c r="F20" s="388"/>
      <c r="G20" s="377">
        <v>47394600000</v>
      </c>
      <c r="H20" s="378"/>
      <c r="I20" s="377">
        <v>48052046782</v>
      </c>
      <c r="J20" s="379"/>
      <c r="K20" s="377">
        <v>47262054038</v>
      </c>
      <c r="L20" s="380"/>
      <c r="M20" s="396">
        <v>248543880</v>
      </c>
      <c r="N20" s="392"/>
      <c r="O20" s="377">
        <f t="shared" si="2"/>
        <v>541448864</v>
      </c>
      <c r="P20" s="395"/>
      <c r="Q20" s="382">
        <f t="shared" si="0"/>
        <v>99.7</v>
      </c>
      <c r="R20" s="383"/>
      <c r="S20" s="382">
        <v>99.9</v>
      </c>
      <c r="T20" s="383"/>
      <c r="U20" s="382">
        <f t="shared" si="1"/>
        <v>98.4</v>
      </c>
      <c r="V20" s="384"/>
      <c r="W20" s="382">
        <v>98.6</v>
      </c>
      <c r="X20" s="384"/>
      <c r="Y20" s="397">
        <v>0</v>
      </c>
      <c r="Z20" s="385"/>
    </row>
    <row r="21" spans="1:26" ht="27.75" customHeight="1">
      <c r="A21" s="375"/>
      <c r="B21" s="884" t="s">
        <v>310</v>
      </c>
      <c r="C21" s="1216"/>
      <c r="D21" s="247" t="s">
        <v>312</v>
      </c>
      <c r="E21" s="387" t="s">
        <v>324</v>
      </c>
      <c r="F21" s="388"/>
      <c r="G21" s="377">
        <v>77888000000</v>
      </c>
      <c r="H21" s="378"/>
      <c r="I21" s="377">
        <v>78968761851</v>
      </c>
      <c r="J21" s="379"/>
      <c r="K21" s="377">
        <v>77787968216</v>
      </c>
      <c r="L21" s="380"/>
      <c r="M21" s="381">
        <v>191187695</v>
      </c>
      <c r="N21" s="392"/>
      <c r="O21" s="377">
        <f t="shared" si="2"/>
        <v>989605940</v>
      </c>
      <c r="P21" s="393"/>
      <c r="Q21" s="382">
        <f t="shared" si="0"/>
        <v>99.9</v>
      </c>
      <c r="R21" s="383"/>
      <c r="S21" s="382">
        <v>100</v>
      </c>
      <c r="T21" s="383"/>
      <c r="U21" s="382">
        <f t="shared" si="1"/>
        <v>98.5</v>
      </c>
      <c r="V21" s="383"/>
      <c r="W21" s="382">
        <v>98.2</v>
      </c>
      <c r="X21" s="384"/>
      <c r="Y21" s="397">
        <v>2602500</v>
      </c>
      <c r="Z21" s="385"/>
    </row>
    <row r="22" spans="1:26" ht="27.75" customHeight="1">
      <c r="A22" s="375"/>
      <c r="B22" s="884" t="s">
        <v>310</v>
      </c>
      <c r="C22" s="1216"/>
      <c r="D22" s="247" t="s">
        <v>312</v>
      </c>
      <c r="E22" s="387" t="s">
        <v>325</v>
      </c>
      <c r="F22" s="388"/>
      <c r="G22" s="377">
        <v>40000</v>
      </c>
      <c r="H22" s="378"/>
      <c r="I22" s="377">
        <v>40400</v>
      </c>
      <c r="J22" s="379"/>
      <c r="K22" s="377">
        <v>40400</v>
      </c>
      <c r="L22" s="380"/>
      <c r="M22" s="381">
        <v>0</v>
      </c>
      <c r="N22" s="380"/>
      <c r="O22" s="377">
        <f t="shared" si="2"/>
        <v>0</v>
      </c>
      <c r="P22" s="393"/>
      <c r="Q22" s="382">
        <f t="shared" si="0"/>
        <v>101</v>
      </c>
      <c r="R22" s="383"/>
      <c r="S22" s="382">
        <v>101</v>
      </c>
      <c r="T22" s="383"/>
      <c r="U22" s="382">
        <f t="shared" si="1"/>
        <v>100</v>
      </c>
      <c r="V22" s="383"/>
      <c r="W22" s="382">
        <v>100</v>
      </c>
      <c r="X22" s="384"/>
      <c r="Y22" s="381" t="s">
        <v>322</v>
      </c>
      <c r="Z22" s="385"/>
    </row>
    <row r="23" spans="1:26" ht="27.75" customHeight="1">
      <c r="A23" s="375"/>
      <c r="B23" s="884" t="s">
        <v>310</v>
      </c>
      <c r="C23" s="1216"/>
      <c r="D23" s="247" t="s">
        <v>312</v>
      </c>
      <c r="E23" s="387" t="s">
        <v>326</v>
      </c>
      <c r="F23" s="388"/>
      <c r="G23" s="377">
        <v>0</v>
      </c>
      <c r="H23" s="378"/>
      <c r="I23" s="377">
        <v>0</v>
      </c>
      <c r="J23" s="379"/>
      <c r="K23" s="377">
        <v>0</v>
      </c>
      <c r="L23" s="380"/>
      <c r="M23" s="381">
        <v>0</v>
      </c>
      <c r="N23" s="398"/>
      <c r="O23" s="377">
        <f t="shared" si="2"/>
        <v>0</v>
      </c>
      <c r="P23" s="395"/>
      <c r="Q23" s="382" t="s">
        <v>322</v>
      </c>
      <c r="R23" s="383"/>
      <c r="S23" s="382" t="s">
        <v>327</v>
      </c>
      <c r="T23" s="383"/>
      <c r="U23" s="382" t="s">
        <v>322</v>
      </c>
      <c r="V23" s="384"/>
      <c r="W23" s="382" t="s">
        <v>327</v>
      </c>
      <c r="X23" s="384"/>
      <c r="Y23" s="381" t="s">
        <v>322</v>
      </c>
      <c r="Z23" s="385"/>
    </row>
    <row r="24" spans="1:26" ht="27.75" customHeight="1">
      <c r="A24" s="375"/>
      <c r="B24" s="884" t="s">
        <v>310</v>
      </c>
      <c r="C24" s="1216"/>
      <c r="D24" s="247" t="s">
        <v>312</v>
      </c>
      <c r="E24" s="387" t="s">
        <v>328</v>
      </c>
      <c r="F24" s="388"/>
      <c r="G24" s="377">
        <v>7860000</v>
      </c>
      <c r="H24" s="378"/>
      <c r="I24" s="377">
        <v>7818900</v>
      </c>
      <c r="J24" s="379"/>
      <c r="K24" s="377">
        <v>7818900</v>
      </c>
      <c r="L24" s="380"/>
      <c r="M24" s="381">
        <v>0</v>
      </c>
      <c r="N24" s="398"/>
      <c r="O24" s="377">
        <f t="shared" si="2"/>
        <v>0</v>
      </c>
      <c r="P24" s="395"/>
      <c r="Q24" s="382">
        <f>ROUND(K24/G24*100,1)</f>
        <v>99.5</v>
      </c>
      <c r="R24" s="383"/>
      <c r="S24" s="382">
        <v>101.5</v>
      </c>
      <c r="T24" s="383"/>
      <c r="U24" s="382">
        <f>ROUND(K24/I24*100,1)</f>
        <v>100</v>
      </c>
      <c r="V24" s="384"/>
      <c r="W24" s="382">
        <v>100</v>
      </c>
      <c r="X24" s="384"/>
      <c r="Y24" s="399" t="s">
        <v>329</v>
      </c>
      <c r="Z24" s="385"/>
    </row>
    <row r="25" spans="1:26" ht="27.75" customHeight="1">
      <c r="A25" s="375"/>
      <c r="B25" s="884" t="s">
        <v>310</v>
      </c>
      <c r="C25" s="1216"/>
      <c r="D25" s="247" t="s">
        <v>312</v>
      </c>
      <c r="E25" s="387" t="s">
        <v>330</v>
      </c>
      <c r="F25" s="388"/>
      <c r="G25" s="377">
        <v>750000000</v>
      </c>
      <c r="H25" s="378"/>
      <c r="I25" s="377">
        <v>771003400</v>
      </c>
      <c r="J25" s="379"/>
      <c r="K25" s="377">
        <v>770996100</v>
      </c>
      <c r="L25" s="380"/>
      <c r="M25" s="381">
        <v>0</v>
      </c>
      <c r="N25" s="398"/>
      <c r="O25" s="377">
        <f t="shared" si="2"/>
        <v>7300</v>
      </c>
      <c r="P25" s="395"/>
      <c r="Q25" s="382">
        <f>ROUND(K25/G25*100,1)</f>
        <v>102.8</v>
      </c>
      <c r="R25" s="383"/>
      <c r="S25" s="382">
        <v>51.8</v>
      </c>
      <c r="T25" s="383"/>
      <c r="U25" s="382">
        <f>ROUND(K25/I25*100,1)</f>
        <v>100</v>
      </c>
      <c r="V25" s="384"/>
      <c r="W25" s="382">
        <v>100</v>
      </c>
      <c r="X25" s="384"/>
      <c r="Y25" s="400">
        <v>9500</v>
      </c>
      <c r="Z25" s="385"/>
    </row>
    <row r="26" spans="1:26" ht="27.75" customHeight="1">
      <c r="A26" s="375"/>
      <c r="B26" s="884" t="s">
        <v>310</v>
      </c>
      <c r="C26" s="1216"/>
      <c r="D26" s="1217" t="s">
        <v>331</v>
      </c>
      <c r="E26" s="1217"/>
      <c r="F26" s="376"/>
      <c r="G26" s="377">
        <f>SUM(G27:G30)</f>
        <v>23000000</v>
      </c>
      <c r="H26" s="378"/>
      <c r="I26" s="377">
        <f>SUM(I27:I30)</f>
        <v>614860691</v>
      </c>
      <c r="J26" s="379"/>
      <c r="K26" s="377">
        <f>SUM(K27:K30)</f>
        <v>23330300</v>
      </c>
      <c r="L26" s="380"/>
      <c r="M26" s="381">
        <f>SUM(M27:M30)</f>
        <v>100476193</v>
      </c>
      <c r="N26" s="380"/>
      <c r="O26" s="377">
        <f>SUM(O27:O30)</f>
        <v>491054198</v>
      </c>
      <c r="P26" s="395"/>
      <c r="Q26" s="382">
        <f>ROUND(K26/G26*100,1)</f>
        <v>101.4</v>
      </c>
      <c r="R26" s="383"/>
      <c r="S26" s="382">
        <v>101.7</v>
      </c>
      <c r="T26" s="383"/>
      <c r="U26" s="382">
        <f>ROUND(K26/I26*100,1)</f>
        <v>3.8</v>
      </c>
      <c r="V26" s="384"/>
      <c r="W26" s="382">
        <v>3.2</v>
      </c>
      <c r="X26" s="384"/>
      <c r="Y26" s="381" t="s">
        <v>332</v>
      </c>
      <c r="Z26" s="385"/>
    </row>
    <row r="27" spans="1:26" ht="27.75" customHeight="1">
      <c r="A27" s="375"/>
      <c r="B27" s="386"/>
      <c r="C27" s="401"/>
      <c r="D27" s="247" t="s">
        <v>312</v>
      </c>
      <c r="E27" s="387" t="s">
        <v>333</v>
      </c>
      <c r="F27" s="388"/>
      <c r="G27" s="377">
        <v>0</v>
      </c>
      <c r="H27" s="378"/>
      <c r="I27" s="377">
        <v>0</v>
      </c>
      <c r="J27" s="379"/>
      <c r="K27" s="377">
        <v>0</v>
      </c>
      <c r="L27" s="380"/>
      <c r="M27" s="381">
        <v>0</v>
      </c>
      <c r="N27" s="380"/>
      <c r="O27" s="377">
        <f>I27-(K27+M27)</f>
        <v>0</v>
      </c>
      <c r="P27" s="395"/>
      <c r="Q27" s="382" t="s">
        <v>334</v>
      </c>
      <c r="R27" s="383"/>
      <c r="S27" s="382" t="s">
        <v>327</v>
      </c>
      <c r="T27" s="383"/>
      <c r="U27" s="382" t="s">
        <v>335</v>
      </c>
      <c r="V27" s="384"/>
      <c r="W27" s="382" t="s">
        <v>327</v>
      </c>
      <c r="X27" s="384"/>
      <c r="Y27" s="381" t="s">
        <v>336</v>
      </c>
      <c r="Z27" s="385"/>
    </row>
    <row r="28" spans="1:26" ht="27.75" customHeight="1">
      <c r="A28" s="402"/>
      <c r="B28" s="403"/>
      <c r="C28" s="404"/>
      <c r="D28" s="247" t="s">
        <v>312</v>
      </c>
      <c r="E28" s="405" t="s">
        <v>337</v>
      </c>
      <c r="F28" s="406"/>
      <c r="G28" s="381">
        <v>0</v>
      </c>
      <c r="H28" s="407"/>
      <c r="I28" s="408">
        <v>0</v>
      </c>
      <c r="J28" s="409"/>
      <c r="K28" s="408">
        <v>0</v>
      </c>
      <c r="L28" s="410"/>
      <c r="M28" s="381">
        <v>0</v>
      </c>
      <c r="N28" s="410"/>
      <c r="O28" s="377">
        <f>I28-(K28+M28)</f>
        <v>0</v>
      </c>
      <c r="P28" s="411"/>
      <c r="Q28" s="382" t="s">
        <v>322</v>
      </c>
      <c r="R28" s="412"/>
      <c r="S28" s="413">
        <v>0</v>
      </c>
      <c r="T28" s="412"/>
      <c r="U28" s="382" t="s">
        <v>322</v>
      </c>
      <c r="V28" s="414"/>
      <c r="W28" s="413">
        <v>0</v>
      </c>
      <c r="X28" s="414"/>
      <c r="Y28" s="381" t="s">
        <v>327</v>
      </c>
      <c r="Z28" s="415"/>
    </row>
    <row r="29" spans="1:26" ht="27.75" customHeight="1">
      <c r="A29" s="402"/>
      <c r="B29" s="403"/>
      <c r="C29" s="404"/>
      <c r="D29" s="247" t="s">
        <v>312</v>
      </c>
      <c r="E29" s="387" t="s">
        <v>321</v>
      </c>
      <c r="F29" s="406"/>
      <c r="G29" s="381">
        <v>0</v>
      </c>
      <c r="H29" s="407"/>
      <c r="I29" s="408">
        <v>0</v>
      </c>
      <c r="J29" s="409"/>
      <c r="K29" s="408">
        <v>0</v>
      </c>
      <c r="L29" s="410"/>
      <c r="M29" s="416">
        <v>0</v>
      </c>
      <c r="N29" s="410"/>
      <c r="O29" s="377">
        <f>I29-(K29+M29)</f>
        <v>0</v>
      </c>
      <c r="P29" s="411"/>
      <c r="Q29" s="382" t="s">
        <v>322</v>
      </c>
      <c r="R29" s="412"/>
      <c r="S29" s="413">
        <v>102.4</v>
      </c>
      <c r="T29" s="412"/>
      <c r="U29" s="382" t="s">
        <v>322</v>
      </c>
      <c r="V29" s="414"/>
      <c r="W29" s="413">
        <v>100</v>
      </c>
      <c r="X29" s="414"/>
      <c r="Y29" s="417" t="s">
        <v>327</v>
      </c>
      <c r="Z29" s="415"/>
    </row>
    <row r="30" spans="1:26" ht="27.75" customHeight="1" thickBot="1">
      <c r="A30" s="418"/>
      <c r="B30" s="419"/>
      <c r="C30" s="420"/>
      <c r="D30" s="247" t="s">
        <v>312</v>
      </c>
      <c r="E30" s="421" t="s">
        <v>323</v>
      </c>
      <c r="F30" s="422"/>
      <c r="G30" s="423">
        <v>23000000</v>
      </c>
      <c r="H30" s="424"/>
      <c r="I30" s="425">
        <v>614860691</v>
      </c>
      <c r="J30" s="426"/>
      <c r="K30" s="425">
        <v>23330300</v>
      </c>
      <c r="L30" s="427"/>
      <c r="M30" s="423">
        <v>100476193</v>
      </c>
      <c r="N30" s="427"/>
      <c r="O30" s="423">
        <f>I30-(K30+M30)</f>
        <v>491054198</v>
      </c>
      <c r="P30" s="428"/>
      <c r="Q30" s="429">
        <f>ROUND(K30/G30*100,1)</f>
        <v>101.4</v>
      </c>
      <c r="R30" s="430"/>
      <c r="S30" s="429">
        <v>103.2</v>
      </c>
      <c r="T30" s="430"/>
      <c r="U30" s="429">
        <f>ROUND(K30/I30*100,1)</f>
        <v>3.8</v>
      </c>
      <c r="V30" s="431"/>
      <c r="W30" s="429">
        <v>3.3</v>
      </c>
      <c r="X30" s="431"/>
      <c r="Y30" s="432" t="s">
        <v>327</v>
      </c>
      <c r="Z30" s="433"/>
    </row>
    <row r="31" spans="2:4" ht="19.5" customHeight="1" thickBot="1">
      <c r="B31" s="434" t="s">
        <v>338</v>
      </c>
      <c r="C31" s="434"/>
      <c r="D31" s="434"/>
    </row>
    <row r="32" spans="1:26" ht="25.5" customHeight="1">
      <c r="A32" s="435"/>
      <c r="B32" s="436"/>
      <c r="C32" s="437"/>
      <c r="D32" s="437"/>
      <c r="E32" s="438" t="s">
        <v>339</v>
      </c>
      <c r="F32" s="439"/>
      <c r="G32" s="440">
        <f>G9-(G33+G34)</f>
        <v>323310000000</v>
      </c>
      <c r="H32" s="441"/>
      <c r="I32" s="440">
        <f>I9-(I33+I34)</f>
        <v>336491772417</v>
      </c>
      <c r="J32" s="441"/>
      <c r="K32" s="440">
        <f>K9-(K33+K34)</f>
        <v>323802840168</v>
      </c>
      <c r="L32" s="442"/>
      <c r="M32" s="443">
        <f>M9-M33-M34</f>
        <v>1489052997</v>
      </c>
      <c r="N32" s="442"/>
      <c r="O32" s="444">
        <f>I32-K32-M32</f>
        <v>11199879252</v>
      </c>
      <c r="P32" s="442"/>
      <c r="Q32" s="445">
        <f>ROUND(K32/G32*100,1)</f>
        <v>100.2</v>
      </c>
      <c r="R32" s="446"/>
      <c r="S32" s="445">
        <v>100.3</v>
      </c>
      <c r="T32" s="446"/>
      <c r="U32" s="445">
        <f>ROUND(K32/I32*100,1)</f>
        <v>96.2</v>
      </c>
      <c r="V32" s="446"/>
      <c r="W32" s="445">
        <v>95.7</v>
      </c>
      <c r="X32" s="439"/>
      <c r="Y32" s="447"/>
      <c r="Z32" s="448"/>
    </row>
    <row r="33" spans="1:26" ht="25.5" customHeight="1">
      <c r="A33" s="375"/>
      <c r="B33" s="386"/>
      <c r="C33" s="401"/>
      <c r="D33" s="401"/>
      <c r="E33" s="387" t="s">
        <v>340</v>
      </c>
      <c r="F33" s="449"/>
      <c r="G33" s="450">
        <v>15062000000</v>
      </c>
      <c r="H33" s="392"/>
      <c r="I33" s="450">
        <v>14930971143</v>
      </c>
      <c r="J33" s="392"/>
      <c r="K33" s="450">
        <v>14930971143</v>
      </c>
      <c r="L33" s="392"/>
      <c r="M33" s="397">
        <v>0</v>
      </c>
      <c r="N33" s="451"/>
      <c r="O33" s="397">
        <f>I33-(K33+M33)</f>
        <v>0</v>
      </c>
      <c r="P33" s="392"/>
      <c r="Q33" s="452">
        <f>ROUND(K33/G33*100,1)</f>
        <v>99.1</v>
      </c>
      <c r="R33" s="453"/>
      <c r="S33" s="454">
        <v>100.8</v>
      </c>
      <c r="T33" s="453"/>
      <c r="U33" s="452">
        <f>ROUND(K33/I33*100,1)</f>
        <v>100</v>
      </c>
      <c r="V33" s="453"/>
      <c r="W33" s="454">
        <v>100</v>
      </c>
      <c r="X33" s="449"/>
      <c r="Y33" s="455"/>
      <c r="Z33" s="385"/>
    </row>
    <row r="34" spans="1:26" ht="25.5" customHeight="1" thickBot="1">
      <c r="A34" s="456"/>
      <c r="B34" s="457"/>
      <c r="C34" s="458"/>
      <c r="D34" s="458"/>
      <c r="E34" s="459" t="s">
        <v>341</v>
      </c>
      <c r="F34" s="460"/>
      <c r="G34" s="461">
        <v>15171000000</v>
      </c>
      <c r="H34" s="462"/>
      <c r="I34" s="461">
        <v>15145831047</v>
      </c>
      <c r="J34" s="462"/>
      <c r="K34" s="461">
        <v>15145831047</v>
      </c>
      <c r="L34" s="462"/>
      <c r="M34" s="463">
        <v>0</v>
      </c>
      <c r="N34" s="464"/>
      <c r="O34" s="463">
        <f>I34-(K34+M34)</f>
        <v>0</v>
      </c>
      <c r="P34" s="462"/>
      <c r="Q34" s="465">
        <f>ROUND(K34/G34*100,1)</f>
        <v>99.8</v>
      </c>
      <c r="R34" s="466"/>
      <c r="S34" s="465">
        <v>100.1</v>
      </c>
      <c r="T34" s="466"/>
      <c r="U34" s="467">
        <f>ROUND(K34/I34*100,1)</f>
        <v>100</v>
      </c>
      <c r="V34" s="466"/>
      <c r="W34" s="468">
        <v>100</v>
      </c>
      <c r="X34" s="460"/>
      <c r="Y34" s="469"/>
      <c r="Z34" s="470"/>
    </row>
    <row r="35" spans="25:26" ht="14.25">
      <c r="Y35" s="361"/>
      <c r="Z35" s="362"/>
    </row>
  </sheetData>
  <sheetProtection/>
  <mergeCells count="47">
    <mergeCell ref="D26:E26"/>
    <mergeCell ref="B21:C21"/>
    <mergeCell ref="B22:C22"/>
    <mergeCell ref="B23:C23"/>
    <mergeCell ref="B24:C24"/>
    <mergeCell ref="B25:C25"/>
    <mergeCell ref="B26:C26"/>
    <mergeCell ref="B15:C15"/>
    <mergeCell ref="B16:C16"/>
    <mergeCell ref="B17:C17"/>
    <mergeCell ref="B18:C18"/>
    <mergeCell ref="B19:C19"/>
    <mergeCell ref="B20:C20"/>
    <mergeCell ref="W6:W7"/>
    <mergeCell ref="Y6:Y7"/>
    <mergeCell ref="B8:C8"/>
    <mergeCell ref="D8:E8"/>
    <mergeCell ref="B12:C12"/>
    <mergeCell ref="D12:E12"/>
    <mergeCell ref="K6:K7"/>
    <mergeCell ref="M6:M7"/>
    <mergeCell ref="O6:O7"/>
    <mergeCell ref="Q6:Q7"/>
    <mergeCell ref="S6:S7"/>
    <mergeCell ref="U6:U7"/>
    <mergeCell ref="A6:A7"/>
    <mergeCell ref="B6:B7"/>
    <mergeCell ref="C6:E7"/>
    <mergeCell ref="F6:F7"/>
    <mergeCell ref="G6:G7"/>
    <mergeCell ref="I6:I7"/>
    <mergeCell ref="O3:P5"/>
    <mergeCell ref="Q3:X3"/>
    <mergeCell ref="Y3:Z4"/>
    <mergeCell ref="Q4:T4"/>
    <mergeCell ref="U4:X4"/>
    <mergeCell ref="Q5:R5"/>
    <mergeCell ref="S5:T5"/>
    <mergeCell ref="U5:V5"/>
    <mergeCell ref="W5:X5"/>
    <mergeCell ref="Y5:Z5"/>
    <mergeCell ref="A1:L1"/>
    <mergeCell ref="A3:F5"/>
    <mergeCell ref="G3:H5"/>
    <mergeCell ref="I3:J5"/>
    <mergeCell ref="K3:L5"/>
    <mergeCell ref="M3:N5"/>
  </mergeCells>
  <printOptions horizontalCentered="1"/>
  <pageMargins left="0.1968503937007874" right="0.2362204724409449" top="0.7874015748031497" bottom="0.7874015748031497" header="0.5118110236220472" footer="0.5118110236220472"/>
  <pageSetup firstPageNumber="230" useFirstPageNumber="1" fitToWidth="0" fitToHeight="1" horizontalDpi="600" verticalDpi="600" orientation="portrait" paperSize="9" scale="94" r:id="rId1"/>
  <colBreaks count="1" manualBreakCount="1">
    <brk id="12" max="65535" man="1"/>
  </colBreaks>
</worksheet>
</file>

<file path=xl/worksheets/sheet15.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IV16384"/>
    </sheetView>
  </sheetViews>
  <sheetFormatPr defaultColWidth="9.00390625" defaultRowHeight="13.5"/>
  <cols>
    <col min="1" max="1" width="7.125" style="471" bestFit="1" customWidth="1"/>
    <col min="2" max="5" width="5.625" style="471" customWidth="1"/>
    <col min="6" max="6" width="20.75390625" style="471" customWidth="1"/>
    <col min="7" max="7" width="2.50390625" style="471" customWidth="1"/>
    <col min="8" max="8" width="19.375" style="472" customWidth="1"/>
    <col min="9" max="9" width="2.625" style="472" customWidth="1"/>
    <col min="10" max="10" width="16.75390625" style="472" customWidth="1"/>
    <col min="11" max="16384" width="9.00390625" style="471" customWidth="1"/>
  </cols>
  <sheetData>
    <row r="1" spans="1:10" ht="24.75" customHeight="1">
      <c r="A1" s="1218" t="s">
        <v>342</v>
      </c>
      <c r="B1" s="1218"/>
      <c r="C1" s="1218"/>
      <c r="D1" s="1218"/>
      <c r="E1" s="1218"/>
      <c r="F1" s="1218"/>
      <c r="G1" s="1218"/>
      <c r="H1" s="1218"/>
      <c r="I1" s="1218"/>
      <c r="J1" s="1218"/>
    </row>
    <row r="2" ht="24.75" customHeight="1" thickBot="1"/>
    <row r="3" spans="1:10" ht="39.75" customHeight="1" thickBot="1">
      <c r="A3" s="1219" t="s">
        <v>343</v>
      </c>
      <c r="B3" s="1220"/>
      <c r="C3" s="1220"/>
      <c r="D3" s="1220"/>
      <c r="E3" s="1220"/>
      <c r="F3" s="1220"/>
      <c r="G3" s="1221"/>
      <c r="H3" s="1222" t="s">
        <v>299</v>
      </c>
      <c r="I3" s="1223"/>
      <c r="J3" s="473" t="s">
        <v>344</v>
      </c>
    </row>
    <row r="4" spans="1:10" s="475" customFormat="1" ht="19.5" customHeight="1">
      <c r="A4" s="1224" t="s">
        <v>308</v>
      </c>
      <c r="B4" s="1225" t="s">
        <v>345</v>
      </c>
      <c r="C4" s="1225"/>
      <c r="D4" s="1225"/>
      <c r="E4" s="1225"/>
      <c r="F4" s="1225"/>
      <c r="G4" s="1227"/>
      <c r="H4" s="1229">
        <f>H6+H14</f>
        <v>1447250781</v>
      </c>
      <c r="I4" s="474" t="s">
        <v>5</v>
      </c>
      <c r="J4" s="1231"/>
    </row>
    <row r="5" spans="1:10" s="477" customFormat="1" ht="19.5" customHeight="1">
      <c r="A5" s="1224"/>
      <c r="B5" s="1226"/>
      <c r="C5" s="1226"/>
      <c r="D5" s="1226"/>
      <c r="E5" s="1226"/>
      <c r="F5" s="1226"/>
      <c r="G5" s="1228"/>
      <c r="H5" s="1230"/>
      <c r="I5" s="476"/>
      <c r="J5" s="1232"/>
    </row>
    <row r="6" spans="1:10" ht="39.75" customHeight="1">
      <c r="A6" s="478"/>
      <c r="B6" s="479" t="s">
        <v>310</v>
      </c>
      <c r="C6" s="480" t="s">
        <v>346</v>
      </c>
      <c r="D6" s="480"/>
      <c r="E6" s="480"/>
      <c r="F6" s="480"/>
      <c r="G6" s="481"/>
      <c r="H6" s="482">
        <f>H7+H9</f>
        <v>1446817281</v>
      </c>
      <c r="I6" s="483"/>
      <c r="J6" s="484"/>
    </row>
    <row r="7" spans="1:10" ht="39.75" customHeight="1">
      <c r="A7" s="478"/>
      <c r="B7" s="479"/>
      <c r="C7" s="479" t="s">
        <v>312</v>
      </c>
      <c r="D7" s="1234" t="s">
        <v>347</v>
      </c>
      <c r="E7" s="1234"/>
      <c r="F7" s="1234"/>
      <c r="G7" s="481"/>
      <c r="H7" s="482">
        <f>H8</f>
        <v>1109574998</v>
      </c>
      <c r="I7" s="483"/>
      <c r="J7" s="484"/>
    </row>
    <row r="8" spans="1:10" ht="39.75" customHeight="1">
      <c r="A8" s="478"/>
      <c r="B8" s="479"/>
      <c r="C8" s="479"/>
      <c r="D8" s="479" t="s">
        <v>348</v>
      </c>
      <c r="E8" s="1235" t="s">
        <v>349</v>
      </c>
      <c r="F8" s="1235"/>
      <c r="G8" s="485"/>
      <c r="H8" s="482">
        <v>1109574998</v>
      </c>
      <c r="I8" s="483"/>
      <c r="J8" s="484"/>
    </row>
    <row r="9" spans="1:10" ht="39.75" customHeight="1">
      <c r="A9" s="478"/>
      <c r="B9" s="479"/>
      <c r="C9" s="479" t="s">
        <v>312</v>
      </c>
      <c r="D9" s="1234" t="s">
        <v>350</v>
      </c>
      <c r="E9" s="1234"/>
      <c r="F9" s="1234"/>
      <c r="G9" s="481"/>
      <c r="H9" s="482">
        <f>H10</f>
        <v>337242283</v>
      </c>
      <c r="I9" s="483"/>
      <c r="J9" s="484"/>
    </row>
    <row r="10" spans="1:10" ht="39.75" customHeight="1">
      <c r="A10" s="478"/>
      <c r="B10" s="479"/>
      <c r="C10" s="479"/>
      <c r="D10" s="479" t="s">
        <v>348</v>
      </c>
      <c r="E10" s="1235" t="s">
        <v>351</v>
      </c>
      <c r="F10" s="1235"/>
      <c r="G10" s="485"/>
      <c r="H10" s="482">
        <f>H11+H12+H13</f>
        <v>337242283</v>
      </c>
      <c r="I10" s="483"/>
      <c r="J10" s="484"/>
    </row>
    <row r="11" spans="1:10" ht="39.75" customHeight="1">
      <c r="A11" s="478"/>
      <c r="B11" s="479"/>
      <c r="C11" s="479"/>
      <c r="D11" s="479"/>
      <c r="E11" s="479"/>
      <c r="F11" s="486" t="s">
        <v>352</v>
      </c>
      <c r="G11" s="485"/>
      <c r="H11" s="482">
        <v>20494086</v>
      </c>
      <c r="I11" s="483"/>
      <c r="J11" s="484"/>
    </row>
    <row r="12" spans="1:10" ht="39.75" customHeight="1">
      <c r="A12" s="478"/>
      <c r="B12" s="479"/>
      <c r="C12" s="479"/>
      <c r="D12" s="479"/>
      <c r="E12" s="479"/>
      <c r="F12" s="486" t="s">
        <v>353</v>
      </c>
      <c r="G12" s="485"/>
      <c r="H12" s="482">
        <v>12693025</v>
      </c>
      <c r="I12" s="483"/>
      <c r="J12" s="484"/>
    </row>
    <row r="13" spans="1:10" ht="39.75" customHeight="1">
      <c r="A13" s="478"/>
      <c r="B13" s="479"/>
      <c r="C13" s="479"/>
      <c r="D13" s="479"/>
      <c r="E13" s="479"/>
      <c r="F13" s="486" t="s">
        <v>354</v>
      </c>
      <c r="G13" s="487"/>
      <c r="H13" s="482">
        <v>304055172</v>
      </c>
      <c r="I13" s="483"/>
      <c r="J13" s="484"/>
    </row>
    <row r="14" spans="1:10" ht="39.75" customHeight="1">
      <c r="A14" s="478"/>
      <c r="B14" s="479" t="s">
        <v>310</v>
      </c>
      <c r="C14" s="1234" t="s">
        <v>355</v>
      </c>
      <c r="D14" s="1234"/>
      <c r="E14" s="1234"/>
      <c r="F14" s="1234"/>
      <c r="G14" s="481"/>
      <c r="H14" s="482">
        <f>H15</f>
        <v>433500</v>
      </c>
      <c r="I14" s="483"/>
      <c r="J14" s="484"/>
    </row>
    <row r="15" spans="1:10" ht="39.75" customHeight="1">
      <c r="A15" s="478"/>
      <c r="B15" s="479"/>
      <c r="C15" s="479" t="s">
        <v>312</v>
      </c>
      <c r="D15" s="1234" t="s">
        <v>356</v>
      </c>
      <c r="E15" s="1234"/>
      <c r="F15" s="1234"/>
      <c r="G15" s="481"/>
      <c r="H15" s="482">
        <f>H16</f>
        <v>433500</v>
      </c>
      <c r="I15" s="483"/>
      <c r="J15" s="484"/>
    </row>
    <row r="16" spans="1:10" ht="39.75" customHeight="1" thickBot="1">
      <c r="A16" s="488"/>
      <c r="B16" s="489"/>
      <c r="C16" s="489"/>
      <c r="D16" s="489" t="s">
        <v>348</v>
      </c>
      <c r="E16" s="1233" t="s">
        <v>357</v>
      </c>
      <c r="F16" s="1233"/>
      <c r="G16" s="490"/>
      <c r="H16" s="491">
        <v>433500</v>
      </c>
      <c r="I16" s="492"/>
      <c r="J16" s="493"/>
    </row>
  </sheetData>
  <sheetProtection/>
  <mergeCells count="15">
    <mergeCell ref="E16:F16"/>
    <mergeCell ref="D7:F7"/>
    <mergeCell ref="E8:F8"/>
    <mergeCell ref="D9:F9"/>
    <mergeCell ref="E10:F10"/>
    <mergeCell ref="C14:F14"/>
    <mergeCell ref="D15:F15"/>
    <mergeCell ref="A1:J1"/>
    <mergeCell ref="A3:G3"/>
    <mergeCell ref="H3:I3"/>
    <mergeCell ref="A4:A5"/>
    <mergeCell ref="B4:F5"/>
    <mergeCell ref="G4:G5"/>
    <mergeCell ref="H4:H5"/>
    <mergeCell ref="J4:J5"/>
  </mergeCells>
  <printOptions/>
  <pageMargins left="0.5905511811023623" right="0.5905511811023623" top="0.984251968503937" bottom="0.984251968503937" header="0.5118110236220472" footer="0.5118110236220472"/>
  <pageSetup firstPageNumber="232" useFirstPageNumber="1" horizontalDpi="600" verticalDpi="600" orientation="portrait" paperSize="9" scale="99" r:id="rId1"/>
</worksheet>
</file>

<file path=xl/worksheets/sheet16.xml><?xml version="1.0" encoding="utf-8"?>
<worksheet xmlns="http://schemas.openxmlformats.org/spreadsheetml/2006/main" xmlns:r="http://schemas.openxmlformats.org/officeDocument/2006/relationships">
  <sheetPr>
    <pageSetUpPr fitToPage="1"/>
  </sheetPr>
  <dimension ref="A1:AM56"/>
  <sheetViews>
    <sheetView view="pageBreakPreview" zoomScale="75" zoomScaleNormal="75" zoomScaleSheetLayoutView="75" zoomScalePageLayoutView="0" workbookViewId="0" topLeftCell="A1">
      <selection activeCell="A1" sqref="A1:IV16384"/>
    </sheetView>
  </sheetViews>
  <sheetFormatPr defaultColWidth="9.00390625" defaultRowHeight="13.5"/>
  <cols>
    <col min="1" max="1" width="8.875" style="494" customWidth="1"/>
    <col min="2" max="2" width="5.125" style="494" customWidth="1"/>
    <col min="3" max="5" width="6.125" style="494" customWidth="1"/>
    <col min="6" max="6" width="5.25390625" style="494" customWidth="1"/>
    <col min="7" max="7" width="5.125" style="494" customWidth="1"/>
    <col min="8" max="11" width="4.875" style="494" customWidth="1"/>
    <col min="12" max="12" width="4.625" style="494" customWidth="1"/>
    <col min="13" max="16" width="4.875" style="494" customWidth="1"/>
    <col min="17" max="17" width="4.625" style="494" customWidth="1"/>
    <col min="18" max="20" width="5.125" style="494" customWidth="1"/>
    <col min="21" max="21" width="4.25390625" style="494" customWidth="1"/>
    <col min="22" max="22" width="3.625" style="494" customWidth="1"/>
    <col min="23" max="23" width="2.625" style="494" customWidth="1"/>
    <col min="24" max="26" width="4.625" style="494" customWidth="1"/>
    <col min="27" max="27" width="2.625" style="494" customWidth="1"/>
    <col min="28" max="28" width="3.625" style="494" customWidth="1"/>
    <col min="29" max="32" width="5.125" style="494" customWidth="1"/>
    <col min="33" max="34" width="3.625" style="494" customWidth="1"/>
    <col min="35" max="35" width="4.25390625" style="494" customWidth="1"/>
    <col min="36" max="36" width="3.625" style="494" customWidth="1"/>
    <col min="37" max="38" width="3.125" style="494" customWidth="1"/>
    <col min="39" max="39" width="3.625" style="494" customWidth="1"/>
    <col min="40" max="50" width="4.625" style="494" customWidth="1"/>
    <col min="51" max="16384" width="9.00390625" style="494" customWidth="1"/>
  </cols>
  <sheetData>
    <row r="1" spans="1:39" ht="24.75" customHeight="1">
      <c r="A1" s="1236" t="s">
        <v>659</v>
      </c>
      <c r="B1" s="1236"/>
      <c r="C1" s="1236"/>
      <c r="D1" s="1236"/>
      <c r="E1" s="1236"/>
      <c r="F1" s="1236"/>
      <c r="G1" s="1236"/>
      <c r="H1" s="1236"/>
      <c r="I1" s="1236"/>
      <c r="J1" s="1236"/>
      <c r="K1" s="1236"/>
      <c r="L1" s="1236"/>
      <c r="M1" s="1236"/>
      <c r="N1" s="1236"/>
      <c r="O1" s="1236"/>
      <c r="P1" s="1236"/>
      <c r="Q1" s="1236"/>
      <c r="R1" s="1237" t="s">
        <v>358</v>
      </c>
      <c r="S1" s="1237"/>
      <c r="T1" s="1237"/>
      <c r="U1" s="1237"/>
      <c r="V1" s="1237"/>
      <c r="W1" s="1237"/>
      <c r="X1" s="1237"/>
      <c r="Y1" s="1237"/>
      <c r="Z1" s="1237"/>
      <c r="AA1" s="1237"/>
      <c r="AB1" s="1237"/>
      <c r="AC1" s="1237"/>
      <c r="AD1" s="1237"/>
      <c r="AE1" s="1237"/>
      <c r="AF1" s="1237"/>
      <c r="AG1" s="1237"/>
      <c r="AH1" s="1237"/>
      <c r="AI1" s="1237"/>
      <c r="AJ1" s="1237"/>
      <c r="AK1" s="1237"/>
      <c r="AL1" s="1237"/>
      <c r="AM1" s="1237"/>
    </row>
    <row r="2" spans="1:39" ht="26.25" customHeight="1" thickBot="1">
      <c r="A2" s="87"/>
      <c r="B2" s="87"/>
      <c r="C2" s="87"/>
      <c r="D2" s="87"/>
      <c r="E2" s="87"/>
      <c r="F2" s="87"/>
      <c r="G2" s="87"/>
      <c r="H2" s="87"/>
      <c r="I2" s="87"/>
      <c r="J2" s="87"/>
      <c r="K2" s="87"/>
      <c r="L2" s="87"/>
      <c r="M2" s="87"/>
      <c r="N2" s="87"/>
      <c r="O2" s="87"/>
      <c r="P2" s="87"/>
      <c r="Q2" s="87"/>
      <c r="R2" s="495"/>
      <c r="S2" s="495"/>
      <c r="T2" s="495"/>
      <c r="U2" s="495"/>
      <c r="V2" s="495"/>
      <c r="W2" s="495"/>
      <c r="X2" s="1238" t="s">
        <v>359</v>
      </c>
      <c r="Y2" s="1238"/>
      <c r="Z2" s="1238"/>
      <c r="AA2" s="1238"/>
      <c r="AB2" s="1238"/>
      <c r="AC2" s="1238"/>
      <c r="AD2" s="1238"/>
      <c r="AE2" s="1238"/>
      <c r="AF2" s="1238"/>
      <c r="AG2" s="495"/>
      <c r="AH2" s="495"/>
      <c r="AI2" s="495"/>
      <c r="AJ2" s="495"/>
      <c r="AK2" s="495"/>
      <c r="AL2" s="495"/>
      <c r="AM2" s="495"/>
    </row>
    <row r="3" spans="1:39" ht="19.5" customHeight="1">
      <c r="A3" s="1239" t="s">
        <v>360</v>
      </c>
      <c r="B3" s="1240"/>
      <c r="C3" s="1240"/>
      <c r="D3" s="1240"/>
      <c r="E3" s="1240"/>
      <c r="F3" s="1240"/>
      <c r="G3" s="1241"/>
      <c r="H3" s="1245" t="s">
        <v>361</v>
      </c>
      <c r="I3" s="1246"/>
      <c r="J3" s="1246"/>
      <c r="K3" s="1246"/>
      <c r="L3" s="1247"/>
      <c r="M3" s="1245" t="s">
        <v>362</v>
      </c>
      <c r="N3" s="1246"/>
      <c r="O3" s="1246"/>
      <c r="P3" s="1246"/>
      <c r="Q3" s="1247"/>
      <c r="R3" s="1245" t="s">
        <v>363</v>
      </c>
      <c r="S3" s="1246"/>
      <c r="T3" s="1246"/>
      <c r="U3" s="1246"/>
      <c r="V3" s="1247"/>
      <c r="W3" s="1245" t="s">
        <v>364</v>
      </c>
      <c r="X3" s="1246"/>
      <c r="Y3" s="1246"/>
      <c r="Z3" s="1246"/>
      <c r="AA3" s="1246"/>
      <c r="AB3" s="1247"/>
      <c r="AC3" s="1251" t="s">
        <v>245</v>
      </c>
      <c r="AD3" s="1252"/>
      <c r="AE3" s="1252"/>
      <c r="AF3" s="1252"/>
      <c r="AG3" s="1253"/>
      <c r="AH3" s="1257" t="s">
        <v>365</v>
      </c>
      <c r="AI3" s="1258"/>
      <c r="AJ3" s="1259"/>
      <c r="AK3" s="1245" t="s">
        <v>366</v>
      </c>
      <c r="AL3" s="1246"/>
      <c r="AM3" s="1263"/>
    </row>
    <row r="4" spans="1:39" ht="19.5" customHeight="1" thickBot="1">
      <c r="A4" s="1242"/>
      <c r="B4" s="1243"/>
      <c r="C4" s="1243"/>
      <c r="D4" s="1243"/>
      <c r="E4" s="1243"/>
      <c r="F4" s="1243"/>
      <c r="G4" s="1244"/>
      <c r="H4" s="1248"/>
      <c r="I4" s="1249"/>
      <c r="J4" s="1249"/>
      <c r="K4" s="1249"/>
      <c r="L4" s="1250"/>
      <c r="M4" s="1248"/>
      <c r="N4" s="1249"/>
      <c r="O4" s="1249"/>
      <c r="P4" s="1249"/>
      <c r="Q4" s="1250"/>
      <c r="R4" s="1248"/>
      <c r="S4" s="1249"/>
      <c r="T4" s="1249"/>
      <c r="U4" s="1249"/>
      <c r="V4" s="1250"/>
      <c r="W4" s="1248"/>
      <c r="X4" s="1249"/>
      <c r="Y4" s="1249"/>
      <c r="Z4" s="1249"/>
      <c r="AA4" s="1249"/>
      <c r="AB4" s="1250"/>
      <c r="AC4" s="1254"/>
      <c r="AD4" s="1255"/>
      <c r="AE4" s="1255"/>
      <c r="AF4" s="1255"/>
      <c r="AG4" s="1256"/>
      <c r="AH4" s="1260"/>
      <c r="AI4" s="1261"/>
      <c r="AJ4" s="1262"/>
      <c r="AK4" s="1248"/>
      <c r="AL4" s="1249"/>
      <c r="AM4" s="1264"/>
    </row>
    <row r="5" spans="1:39" ht="19.5" customHeight="1">
      <c r="A5" s="1265" t="s">
        <v>367</v>
      </c>
      <c r="B5" s="1268"/>
      <c r="C5" s="1270" t="s">
        <v>368</v>
      </c>
      <c r="D5" s="1270"/>
      <c r="E5" s="1270"/>
      <c r="F5" s="1270"/>
      <c r="G5" s="1272" t="s">
        <v>369</v>
      </c>
      <c r="H5" s="1274">
        <v>1458562783</v>
      </c>
      <c r="I5" s="1275"/>
      <c r="J5" s="1275"/>
      <c r="K5" s="1275"/>
      <c r="L5" s="1278" t="s">
        <v>251</v>
      </c>
      <c r="M5" s="1274">
        <v>775890918</v>
      </c>
      <c r="N5" s="1275"/>
      <c r="O5" s="1275"/>
      <c r="P5" s="1275"/>
      <c r="Q5" s="1278" t="s">
        <v>251</v>
      </c>
      <c r="R5" s="1274">
        <v>708510586</v>
      </c>
      <c r="S5" s="1275"/>
      <c r="T5" s="1275"/>
      <c r="U5" s="1275"/>
      <c r="V5" s="1278" t="s">
        <v>251</v>
      </c>
      <c r="W5" s="498" t="s">
        <v>370</v>
      </c>
      <c r="X5" s="1275">
        <v>10135241</v>
      </c>
      <c r="Y5" s="1275"/>
      <c r="Z5" s="1275"/>
      <c r="AA5" s="499" t="s">
        <v>371</v>
      </c>
      <c r="AB5" s="497" t="s">
        <v>251</v>
      </c>
      <c r="AC5" s="1274">
        <f>SUM(H5,M5,R5,W6)</f>
        <v>3064869034</v>
      </c>
      <c r="AD5" s="1275"/>
      <c r="AE5" s="1275"/>
      <c r="AF5" s="1275"/>
      <c r="AG5" s="1278" t="s">
        <v>251</v>
      </c>
      <c r="AH5" s="1274">
        <v>4243</v>
      </c>
      <c r="AI5" s="1275"/>
      <c r="AJ5" s="1278" t="s">
        <v>254</v>
      </c>
      <c r="AK5" s="1274">
        <v>560</v>
      </c>
      <c r="AL5" s="1275"/>
      <c r="AM5" s="1280" t="s">
        <v>254</v>
      </c>
    </row>
    <row r="6" spans="1:39" ht="19.5" customHeight="1">
      <c r="A6" s="1266"/>
      <c r="B6" s="1269"/>
      <c r="C6" s="1271"/>
      <c r="D6" s="1271"/>
      <c r="E6" s="1271"/>
      <c r="F6" s="1271"/>
      <c r="G6" s="1273"/>
      <c r="H6" s="1276"/>
      <c r="I6" s="1277"/>
      <c r="J6" s="1277"/>
      <c r="K6" s="1277"/>
      <c r="L6" s="1279"/>
      <c r="M6" s="1276"/>
      <c r="N6" s="1277"/>
      <c r="O6" s="1277"/>
      <c r="P6" s="1277"/>
      <c r="Q6" s="1279"/>
      <c r="R6" s="1276"/>
      <c r="S6" s="1277"/>
      <c r="T6" s="1277"/>
      <c r="U6" s="1277"/>
      <c r="V6" s="1279"/>
      <c r="W6" s="1276">
        <v>121904747</v>
      </c>
      <c r="X6" s="1277"/>
      <c r="Y6" s="1277"/>
      <c r="Z6" s="1277"/>
      <c r="AA6" s="1277"/>
      <c r="AB6" s="503"/>
      <c r="AC6" s="1276"/>
      <c r="AD6" s="1277"/>
      <c r="AE6" s="1277"/>
      <c r="AF6" s="1277"/>
      <c r="AG6" s="1279"/>
      <c r="AH6" s="1276"/>
      <c r="AI6" s="1277"/>
      <c r="AJ6" s="1279"/>
      <c r="AK6" s="1276"/>
      <c r="AL6" s="1277"/>
      <c r="AM6" s="1281"/>
    </row>
    <row r="7" spans="1:39" ht="19.5" customHeight="1">
      <c r="A7" s="1266"/>
      <c r="B7" s="1282"/>
      <c r="C7" s="1283" t="s">
        <v>372</v>
      </c>
      <c r="D7" s="1283"/>
      <c r="E7" s="1283"/>
      <c r="F7" s="1283"/>
      <c r="G7" s="1284" t="s">
        <v>373</v>
      </c>
      <c r="H7" s="1285">
        <v>4166443166</v>
      </c>
      <c r="I7" s="1286"/>
      <c r="J7" s="1286"/>
      <c r="K7" s="1286"/>
      <c r="L7" s="1289"/>
      <c r="M7" s="1285">
        <v>2808087959</v>
      </c>
      <c r="N7" s="1286"/>
      <c r="O7" s="1286"/>
      <c r="P7" s="1286"/>
      <c r="Q7" s="1289"/>
      <c r="R7" s="1285">
        <v>393698654</v>
      </c>
      <c r="S7" s="1286"/>
      <c r="T7" s="1286"/>
      <c r="U7" s="1286"/>
      <c r="V7" s="1289"/>
      <c r="W7" s="504" t="s">
        <v>370</v>
      </c>
      <c r="X7" s="1286">
        <v>85567307</v>
      </c>
      <c r="Y7" s="1286"/>
      <c r="Z7" s="1286"/>
      <c r="AA7" s="505" t="s">
        <v>371</v>
      </c>
      <c r="AB7" s="1291"/>
      <c r="AC7" s="1285">
        <f>SUM(H7,M7,R7,W8)</f>
        <v>7732895156</v>
      </c>
      <c r="AD7" s="1286"/>
      <c r="AE7" s="1286"/>
      <c r="AF7" s="1286"/>
      <c r="AG7" s="1291"/>
      <c r="AH7" s="1285">
        <v>8785</v>
      </c>
      <c r="AI7" s="1286"/>
      <c r="AJ7" s="1291"/>
      <c r="AK7" s="1285">
        <v>2031</v>
      </c>
      <c r="AL7" s="1286"/>
      <c r="AM7" s="1293"/>
    </row>
    <row r="8" spans="1:39" ht="19.5" customHeight="1">
      <c r="A8" s="1266"/>
      <c r="B8" s="1269"/>
      <c r="C8" s="1271"/>
      <c r="D8" s="1271"/>
      <c r="E8" s="1271"/>
      <c r="F8" s="1271"/>
      <c r="G8" s="1273"/>
      <c r="H8" s="1287"/>
      <c r="I8" s="1288"/>
      <c r="J8" s="1288"/>
      <c r="K8" s="1288"/>
      <c r="L8" s="1290"/>
      <c r="M8" s="1287"/>
      <c r="N8" s="1288"/>
      <c r="O8" s="1288"/>
      <c r="P8" s="1288"/>
      <c r="Q8" s="1290"/>
      <c r="R8" s="1287"/>
      <c r="S8" s="1288"/>
      <c r="T8" s="1288"/>
      <c r="U8" s="1288"/>
      <c r="V8" s="1290"/>
      <c r="W8" s="1287">
        <v>364665377</v>
      </c>
      <c r="X8" s="1288"/>
      <c r="Y8" s="1288"/>
      <c r="Z8" s="1288"/>
      <c r="AA8" s="1288"/>
      <c r="AB8" s="1292"/>
      <c r="AC8" s="1287"/>
      <c r="AD8" s="1288"/>
      <c r="AE8" s="1288"/>
      <c r="AF8" s="1288"/>
      <c r="AG8" s="1292"/>
      <c r="AH8" s="1287"/>
      <c r="AI8" s="1288"/>
      <c r="AJ8" s="1292"/>
      <c r="AK8" s="1287"/>
      <c r="AL8" s="1288"/>
      <c r="AM8" s="1294"/>
    </row>
    <row r="9" spans="1:39" ht="19.5" customHeight="1">
      <c r="A9" s="1266"/>
      <c r="B9" s="1282"/>
      <c r="C9" s="1283" t="s">
        <v>374</v>
      </c>
      <c r="D9" s="1283"/>
      <c r="E9" s="1283"/>
      <c r="F9" s="1283"/>
      <c r="G9" s="1284" t="s">
        <v>375</v>
      </c>
      <c r="H9" s="1285">
        <v>2199490037</v>
      </c>
      <c r="I9" s="1286"/>
      <c r="J9" s="1286"/>
      <c r="K9" s="1286"/>
      <c r="L9" s="1289"/>
      <c r="M9" s="1285">
        <v>1369285605</v>
      </c>
      <c r="N9" s="1286"/>
      <c r="O9" s="1286"/>
      <c r="P9" s="1286"/>
      <c r="Q9" s="1289"/>
      <c r="R9" s="1285">
        <v>178008422</v>
      </c>
      <c r="S9" s="1286"/>
      <c r="T9" s="1286"/>
      <c r="U9" s="1286"/>
      <c r="V9" s="1289"/>
      <c r="W9" s="504" t="s">
        <v>370</v>
      </c>
      <c r="X9" s="1286">
        <v>38813707</v>
      </c>
      <c r="Y9" s="1286"/>
      <c r="Z9" s="1286"/>
      <c r="AA9" s="505" t="s">
        <v>371</v>
      </c>
      <c r="AB9" s="1291"/>
      <c r="AC9" s="1285">
        <f>SUM(H9,M9,R9,W10)</f>
        <v>3925666441</v>
      </c>
      <c r="AD9" s="1286"/>
      <c r="AE9" s="1286"/>
      <c r="AF9" s="1286"/>
      <c r="AG9" s="1291"/>
      <c r="AH9" s="1285">
        <v>4797</v>
      </c>
      <c r="AI9" s="1286"/>
      <c r="AJ9" s="1291"/>
      <c r="AK9" s="1285">
        <v>1207</v>
      </c>
      <c r="AL9" s="1286"/>
      <c r="AM9" s="1293"/>
    </row>
    <row r="10" spans="1:39" ht="19.5" customHeight="1">
      <c r="A10" s="1266"/>
      <c r="B10" s="1269"/>
      <c r="C10" s="1271"/>
      <c r="D10" s="1271"/>
      <c r="E10" s="1271"/>
      <c r="F10" s="1271"/>
      <c r="G10" s="1273"/>
      <c r="H10" s="1287"/>
      <c r="I10" s="1288"/>
      <c r="J10" s="1288"/>
      <c r="K10" s="1288"/>
      <c r="L10" s="1290"/>
      <c r="M10" s="1287"/>
      <c r="N10" s="1288"/>
      <c r="O10" s="1288"/>
      <c r="P10" s="1288"/>
      <c r="Q10" s="1290"/>
      <c r="R10" s="1287"/>
      <c r="S10" s="1288"/>
      <c r="T10" s="1288"/>
      <c r="U10" s="1288"/>
      <c r="V10" s="1290"/>
      <c r="W10" s="1287">
        <v>178882377</v>
      </c>
      <c r="X10" s="1288"/>
      <c r="Y10" s="1288"/>
      <c r="Z10" s="1288"/>
      <c r="AA10" s="1288"/>
      <c r="AB10" s="1292"/>
      <c r="AC10" s="1287"/>
      <c r="AD10" s="1288"/>
      <c r="AE10" s="1288"/>
      <c r="AF10" s="1288"/>
      <c r="AG10" s="1292"/>
      <c r="AH10" s="1287"/>
      <c r="AI10" s="1288"/>
      <c r="AJ10" s="1292"/>
      <c r="AK10" s="1287"/>
      <c r="AL10" s="1288"/>
      <c r="AM10" s="1294"/>
    </row>
    <row r="11" spans="1:39" ht="19.5" customHeight="1">
      <c r="A11" s="1266"/>
      <c r="B11" s="1282"/>
      <c r="C11" s="1296" t="s">
        <v>376</v>
      </c>
      <c r="D11" s="1296"/>
      <c r="E11" s="1296"/>
      <c r="F11" s="1296"/>
      <c r="G11" s="1284"/>
      <c r="H11" s="1285">
        <f>H5+H7-H9</f>
        <v>3425515912</v>
      </c>
      <c r="I11" s="1286"/>
      <c r="J11" s="1286"/>
      <c r="K11" s="1286"/>
      <c r="L11" s="1289"/>
      <c r="M11" s="1285">
        <f>M5+M7-M9</f>
        <v>2214693272</v>
      </c>
      <c r="N11" s="1286"/>
      <c r="O11" s="1286"/>
      <c r="P11" s="1286"/>
      <c r="Q11" s="1289"/>
      <c r="R11" s="1285">
        <f>R5+R7-R9</f>
        <v>924200818</v>
      </c>
      <c r="S11" s="1286"/>
      <c r="T11" s="1286"/>
      <c r="U11" s="1286"/>
      <c r="V11" s="1289"/>
      <c r="W11" s="504" t="s">
        <v>370</v>
      </c>
      <c r="X11" s="1286">
        <f>X5+X7-X9</f>
        <v>56888841</v>
      </c>
      <c r="Y11" s="1286"/>
      <c r="Z11" s="1286"/>
      <c r="AA11" s="505" t="s">
        <v>371</v>
      </c>
      <c r="AB11" s="1291"/>
      <c r="AC11" s="1285">
        <f>AC5+AC7-AC9</f>
        <v>6872097749</v>
      </c>
      <c r="AD11" s="1286"/>
      <c r="AE11" s="1286"/>
      <c r="AF11" s="1286"/>
      <c r="AG11" s="1291"/>
      <c r="AH11" s="1285">
        <f>AH5+AH7-AH9</f>
        <v>8231</v>
      </c>
      <c r="AI11" s="1286"/>
      <c r="AJ11" s="1291"/>
      <c r="AK11" s="1285">
        <f>AK5+AK7-AK9</f>
        <v>1384</v>
      </c>
      <c r="AL11" s="1286"/>
      <c r="AM11" s="1293"/>
    </row>
    <row r="12" spans="1:39" ht="19.5" customHeight="1" thickBot="1">
      <c r="A12" s="1267"/>
      <c r="B12" s="1295"/>
      <c r="C12" s="1297"/>
      <c r="D12" s="1297"/>
      <c r="E12" s="1297"/>
      <c r="F12" s="1297"/>
      <c r="G12" s="1298"/>
      <c r="H12" s="1299"/>
      <c r="I12" s="1300"/>
      <c r="J12" s="1300"/>
      <c r="K12" s="1300"/>
      <c r="L12" s="1301"/>
      <c r="M12" s="1299"/>
      <c r="N12" s="1300"/>
      <c r="O12" s="1300"/>
      <c r="P12" s="1300"/>
      <c r="Q12" s="1301"/>
      <c r="R12" s="1299"/>
      <c r="S12" s="1300"/>
      <c r="T12" s="1300"/>
      <c r="U12" s="1300"/>
      <c r="V12" s="1301"/>
      <c r="W12" s="1299">
        <f>W6+W8-W10</f>
        <v>307687747</v>
      </c>
      <c r="X12" s="1300"/>
      <c r="Y12" s="1300"/>
      <c r="Z12" s="1300"/>
      <c r="AA12" s="1300"/>
      <c r="AB12" s="1302"/>
      <c r="AC12" s="1299"/>
      <c r="AD12" s="1300"/>
      <c r="AE12" s="1300"/>
      <c r="AF12" s="1300"/>
      <c r="AG12" s="1302"/>
      <c r="AH12" s="1299"/>
      <c r="AI12" s="1300"/>
      <c r="AJ12" s="1302"/>
      <c r="AK12" s="1299"/>
      <c r="AL12" s="1300"/>
      <c r="AM12" s="1303"/>
    </row>
    <row r="13" spans="1:39" ht="19.5" customHeight="1">
      <c r="A13" s="1265" t="s">
        <v>377</v>
      </c>
      <c r="B13" s="1304"/>
      <c r="C13" s="1270" t="s">
        <v>378</v>
      </c>
      <c r="D13" s="1270"/>
      <c r="E13" s="1270"/>
      <c r="F13" s="1270"/>
      <c r="G13" s="1306"/>
      <c r="H13" s="1308">
        <v>1451160765</v>
      </c>
      <c r="I13" s="1309"/>
      <c r="J13" s="1309"/>
      <c r="K13" s="1309"/>
      <c r="L13" s="1310"/>
      <c r="M13" s="1308">
        <v>1452180657</v>
      </c>
      <c r="N13" s="1309"/>
      <c r="O13" s="1309"/>
      <c r="P13" s="1309"/>
      <c r="Q13" s="1310"/>
      <c r="R13" s="1308">
        <v>101387054</v>
      </c>
      <c r="S13" s="1309"/>
      <c r="T13" s="1309"/>
      <c r="U13" s="1309"/>
      <c r="V13" s="1310"/>
      <c r="W13" s="504" t="s">
        <v>370</v>
      </c>
      <c r="X13" s="1309">
        <v>44036100</v>
      </c>
      <c r="Y13" s="1309"/>
      <c r="Z13" s="1309"/>
      <c r="AA13" s="505" t="s">
        <v>371</v>
      </c>
      <c r="AB13" s="1311"/>
      <c r="AC13" s="1308">
        <f>SUM(H13,M13,R13,W14)</f>
        <v>3174327185</v>
      </c>
      <c r="AD13" s="1309"/>
      <c r="AE13" s="1309"/>
      <c r="AF13" s="1309"/>
      <c r="AG13" s="1311"/>
      <c r="AH13" s="1308">
        <v>3202</v>
      </c>
      <c r="AI13" s="1309"/>
      <c r="AJ13" s="1311"/>
      <c r="AK13" s="1308">
        <v>755</v>
      </c>
      <c r="AL13" s="1309"/>
      <c r="AM13" s="1312"/>
    </row>
    <row r="14" spans="1:39" ht="19.5" customHeight="1">
      <c r="A14" s="1266"/>
      <c r="B14" s="1305"/>
      <c r="C14" s="1271"/>
      <c r="D14" s="1271"/>
      <c r="E14" s="1271"/>
      <c r="F14" s="1271"/>
      <c r="G14" s="1307"/>
      <c r="H14" s="1287"/>
      <c r="I14" s="1288"/>
      <c r="J14" s="1288"/>
      <c r="K14" s="1288"/>
      <c r="L14" s="1290"/>
      <c r="M14" s="1287"/>
      <c r="N14" s="1288"/>
      <c r="O14" s="1288"/>
      <c r="P14" s="1288"/>
      <c r="Q14" s="1290"/>
      <c r="R14" s="1287"/>
      <c r="S14" s="1288"/>
      <c r="T14" s="1288"/>
      <c r="U14" s="1288"/>
      <c r="V14" s="1290"/>
      <c r="W14" s="1287">
        <v>169598709</v>
      </c>
      <c r="X14" s="1288"/>
      <c r="Y14" s="1288"/>
      <c r="Z14" s="1288"/>
      <c r="AA14" s="1288"/>
      <c r="AB14" s="1292"/>
      <c r="AC14" s="1287"/>
      <c r="AD14" s="1288"/>
      <c r="AE14" s="1288"/>
      <c r="AF14" s="1288"/>
      <c r="AG14" s="1292"/>
      <c r="AH14" s="1287"/>
      <c r="AI14" s="1288"/>
      <c r="AJ14" s="1292"/>
      <c r="AK14" s="1287"/>
      <c r="AL14" s="1288"/>
      <c r="AM14" s="1294"/>
    </row>
    <row r="15" spans="1:39" ht="19.5" customHeight="1">
      <c r="A15" s="1266"/>
      <c r="B15" s="1313"/>
      <c r="C15" s="1283" t="s">
        <v>379</v>
      </c>
      <c r="D15" s="1283"/>
      <c r="E15" s="1283"/>
      <c r="F15" s="1283"/>
      <c r="G15" s="1314"/>
      <c r="H15" s="1285">
        <v>504782377</v>
      </c>
      <c r="I15" s="1286"/>
      <c r="J15" s="1286"/>
      <c r="K15" s="1286"/>
      <c r="L15" s="1289"/>
      <c r="M15" s="1285">
        <v>11758325</v>
      </c>
      <c r="N15" s="1286"/>
      <c r="O15" s="1286"/>
      <c r="P15" s="1286"/>
      <c r="Q15" s="1289"/>
      <c r="R15" s="1285">
        <v>0</v>
      </c>
      <c r="S15" s="1286"/>
      <c r="T15" s="1286"/>
      <c r="U15" s="1286"/>
      <c r="V15" s="1289"/>
      <c r="W15" s="504" t="s">
        <v>370</v>
      </c>
      <c r="X15" s="1286">
        <v>2088104</v>
      </c>
      <c r="Y15" s="1286"/>
      <c r="Z15" s="1286"/>
      <c r="AA15" s="505" t="s">
        <v>371</v>
      </c>
      <c r="AB15" s="1291"/>
      <c r="AC15" s="1285">
        <f>SUM(H15,M15,R15,W16)</f>
        <v>536078527</v>
      </c>
      <c r="AD15" s="1286"/>
      <c r="AE15" s="1286"/>
      <c r="AF15" s="1286"/>
      <c r="AG15" s="1291"/>
      <c r="AH15" s="1285">
        <v>535</v>
      </c>
      <c r="AI15" s="1286"/>
      <c r="AJ15" s="1291"/>
      <c r="AK15" s="1285">
        <v>41</v>
      </c>
      <c r="AL15" s="1286"/>
      <c r="AM15" s="1293"/>
    </row>
    <row r="16" spans="1:39" ht="19.5" customHeight="1">
      <c r="A16" s="1266"/>
      <c r="B16" s="1305"/>
      <c r="C16" s="1271"/>
      <c r="D16" s="1271"/>
      <c r="E16" s="1271"/>
      <c r="F16" s="1271"/>
      <c r="G16" s="1307"/>
      <c r="H16" s="1287"/>
      <c r="I16" s="1288"/>
      <c r="J16" s="1288"/>
      <c r="K16" s="1288"/>
      <c r="L16" s="1290"/>
      <c r="M16" s="1287"/>
      <c r="N16" s="1288"/>
      <c r="O16" s="1288"/>
      <c r="P16" s="1288"/>
      <c r="Q16" s="1290"/>
      <c r="R16" s="1287"/>
      <c r="S16" s="1288"/>
      <c r="T16" s="1288"/>
      <c r="U16" s="1288"/>
      <c r="V16" s="1290"/>
      <c r="W16" s="1287">
        <v>19537825</v>
      </c>
      <c r="X16" s="1288"/>
      <c r="Y16" s="1288"/>
      <c r="Z16" s="1288"/>
      <c r="AA16" s="1288"/>
      <c r="AB16" s="1292"/>
      <c r="AC16" s="1287"/>
      <c r="AD16" s="1288"/>
      <c r="AE16" s="1288"/>
      <c r="AF16" s="1288"/>
      <c r="AG16" s="1292"/>
      <c r="AH16" s="1287"/>
      <c r="AI16" s="1288"/>
      <c r="AJ16" s="1292"/>
      <c r="AK16" s="1287"/>
      <c r="AL16" s="1288"/>
      <c r="AM16" s="1294"/>
    </row>
    <row r="17" spans="1:39" ht="19.5" customHeight="1">
      <c r="A17" s="1266"/>
      <c r="B17" s="1313"/>
      <c r="C17" s="1283" t="s">
        <v>380</v>
      </c>
      <c r="D17" s="1283"/>
      <c r="E17" s="1283"/>
      <c r="F17" s="1283"/>
      <c r="G17" s="1314"/>
      <c r="H17" s="1285">
        <v>97371818</v>
      </c>
      <c r="I17" s="1286"/>
      <c r="J17" s="1286"/>
      <c r="K17" s="1286"/>
      <c r="L17" s="1289"/>
      <c r="M17" s="1285">
        <v>89843891</v>
      </c>
      <c r="N17" s="1286"/>
      <c r="O17" s="1286"/>
      <c r="P17" s="1286"/>
      <c r="Q17" s="1289"/>
      <c r="R17" s="1285">
        <v>0</v>
      </c>
      <c r="S17" s="1286"/>
      <c r="T17" s="1286"/>
      <c r="U17" s="1286"/>
      <c r="V17" s="1289"/>
      <c r="W17" s="504" t="s">
        <v>370</v>
      </c>
      <c r="X17" s="1286">
        <v>1587599</v>
      </c>
      <c r="Y17" s="1286"/>
      <c r="Z17" s="1286"/>
      <c r="AA17" s="505" t="s">
        <v>371</v>
      </c>
      <c r="AB17" s="1291"/>
      <c r="AC17" s="1285">
        <f>SUM(H17,M17,R17,W18)</f>
        <v>189908208</v>
      </c>
      <c r="AD17" s="1286"/>
      <c r="AE17" s="1286"/>
      <c r="AF17" s="1286"/>
      <c r="AG17" s="1291"/>
      <c r="AH17" s="1285">
        <v>203</v>
      </c>
      <c r="AI17" s="1286"/>
      <c r="AJ17" s="1291"/>
      <c r="AK17" s="1285">
        <v>40</v>
      </c>
      <c r="AL17" s="1286"/>
      <c r="AM17" s="1293"/>
    </row>
    <row r="18" spans="1:39" ht="19.5" customHeight="1">
      <c r="A18" s="1266"/>
      <c r="B18" s="1305"/>
      <c r="C18" s="1271"/>
      <c r="D18" s="1271"/>
      <c r="E18" s="1271"/>
      <c r="F18" s="1271"/>
      <c r="G18" s="1307"/>
      <c r="H18" s="1287"/>
      <c r="I18" s="1288"/>
      <c r="J18" s="1288"/>
      <c r="K18" s="1288"/>
      <c r="L18" s="1290"/>
      <c r="M18" s="1287"/>
      <c r="N18" s="1288"/>
      <c r="O18" s="1288"/>
      <c r="P18" s="1288"/>
      <c r="Q18" s="1290"/>
      <c r="R18" s="1287"/>
      <c r="S18" s="1288"/>
      <c r="T18" s="1288"/>
      <c r="U18" s="1288"/>
      <c r="V18" s="1290"/>
      <c r="W18" s="1287">
        <v>2692499</v>
      </c>
      <c r="X18" s="1288"/>
      <c r="Y18" s="1288"/>
      <c r="Z18" s="1288"/>
      <c r="AA18" s="1288"/>
      <c r="AB18" s="1292"/>
      <c r="AC18" s="1287"/>
      <c r="AD18" s="1288"/>
      <c r="AE18" s="1288"/>
      <c r="AF18" s="1288"/>
      <c r="AG18" s="1292"/>
      <c r="AH18" s="1287"/>
      <c r="AI18" s="1288"/>
      <c r="AJ18" s="1292"/>
      <c r="AK18" s="1287"/>
      <c r="AL18" s="1288"/>
      <c r="AM18" s="1294"/>
    </row>
    <row r="19" spans="1:39" ht="19.5" customHeight="1">
      <c r="A19" s="1266"/>
      <c r="B19" s="1313"/>
      <c r="C19" s="1283" t="s">
        <v>381</v>
      </c>
      <c r="D19" s="1283"/>
      <c r="E19" s="1283"/>
      <c r="F19" s="1283"/>
      <c r="G19" s="1314"/>
      <c r="H19" s="1285">
        <v>79931483</v>
      </c>
      <c r="I19" s="1286"/>
      <c r="J19" s="1286"/>
      <c r="K19" s="1286"/>
      <c r="L19" s="1289"/>
      <c r="M19" s="1285">
        <v>33921773</v>
      </c>
      <c r="N19" s="1286"/>
      <c r="O19" s="1286"/>
      <c r="P19" s="1286"/>
      <c r="Q19" s="1289"/>
      <c r="R19" s="1285">
        <v>5079256</v>
      </c>
      <c r="S19" s="1286"/>
      <c r="T19" s="1286"/>
      <c r="U19" s="1286"/>
      <c r="V19" s="1289"/>
      <c r="W19" s="504" t="s">
        <v>370</v>
      </c>
      <c r="X19" s="1286">
        <v>811493</v>
      </c>
      <c r="Y19" s="1286"/>
      <c r="Z19" s="1286"/>
      <c r="AA19" s="505" t="s">
        <v>371</v>
      </c>
      <c r="AB19" s="1291"/>
      <c r="AC19" s="1285">
        <f>SUM(H19,M19,R19,W20)</f>
        <v>126102514</v>
      </c>
      <c r="AD19" s="1286"/>
      <c r="AE19" s="1286"/>
      <c r="AF19" s="1286"/>
      <c r="AG19" s="1291"/>
      <c r="AH19" s="1285">
        <v>120</v>
      </c>
      <c r="AI19" s="1286"/>
      <c r="AJ19" s="1291"/>
      <c r="AK19" s="1285">
        <v>9</v>
      </c>
      <c r="AL19" s="1286"/>
      <c r="AM19" s="1293"/>
    </row>
    <row r="20" spans="1:39" ht="19.5" customHeight="1">
      <c r="A20" s="1266"/>
      <c r="B20" s="1305"/>
      <c r="C20" s="1271"/>
      <c r="D20" s="1271"/>
      <c r="E20" s="1271"/>
      <c r="F20" s="1271"/>
      <c r="G20" s="1307"/>
      <c r="H20" s="1287"/>
      <c r="I20" s="1288"/>
      <c r="J20" s="1288"/>
      <c r="K20" s="1288"/>
      <c r="L20" s="1290"/>
      <c r="M20" s="1287"/>
      <c r="N20" s="1288"/>
      <c r="O20" s="1288"/>
      <c r="P20" s="1288"/>
      <c r="Q20" s="1290"/>
      <c r="R20" s="1287"/>
      <c r="S20" s="1288"/>
      <c r="T20" s="1288"/>
      <c r="U20" s="1288"/>
      <c r="V20" s="1290"/>
      <c r="W20" s="1287">
        <v>7170002</v>
      </c>
      <c r="X20" s="1288"/>
      <c r="Y20" s="1288"/>
      <c r="Z20" s="1288"/>
      <c r="AA20" s="1288"/>
      <c r="AB20" s="1292"/>
      <c r="AC20" s="1287"/>
      <c r="AD20" s="1288"/>
      <c r="AE20" s="1288"/>
      <c r="AF20" s="1288"/>
      <c r="AG20" s="1292"/>
      <c r="AH20" s="1287"/>
      <c r="AI20" s="1288"/>
      <c r="AJ20" s="1292"/>
      <c r="AK20" s="1287"/>
      <c r="AL20" s="1288"/>
      <c r="AM20" s="1294"/>
    </row>
    <row r="21" spans="1:39" ht="19.5" customHeight="1">
      <c r="A21" s="1266"/>
      <c r="B21" s="1313"/>
      <c r="C21" s="1316" t="s">
        <v>245</v>
      </c>
      <c r="D21" s="1316"/>
      <c r="E21" s="1316"/>
      <c r="F21" s="1316"/>
      <c r="G21" s="1284"/>
      <c r="H21" s="1285">
        <f>SUM(H13:K20)</f>
        <v>2133246443</v>
      </c>
      <c r="I21" s="1286"/>
      <c r="J21" s="1286"/>
      <c r="K21" s="1286"/>
      <c r="L21" s="1289"/>
      <c r="M21" s="1285">
        <f>SUM(M13:P20)</f>
        <v>1587704646</v>
      </c>
      <c r="N21" s="1286"/>
      <c r="O21" s="1286"/>
      <c r="P21" s="1286"/>
      <c r="Q21" s="1289"/>
      <c r="R21" s="1285">
        <f>SUM(R13:U20)</f>
        <v>106466310</v>
      </c>
      <c r="S21" s="1286"/>
      <c r="T21" s="1286"/>
      <c r="U21" s="1286"/>
      <c r="V21" s="1289"/>
      <c r="W21" s="504" t="s">
        <v>370</v>
      </c>
      <c r="X21" s="1286">
        <f>SUM(X13,X15,X17,X19)</f>
        <v>48523296</v>
      </c>
      <c r="Y21" s="1286"/>
      <c r="Z21" s="1286"/>
      <c r="AA21" s="505" t="s">
        <v>371</v>
      </c>
      <c r="AB21" s="1291"/>
      <c r="AC21" s="1285">
        <f>SUM(AC13:AF20)</f>
        <v>4026416434</v>
      </c>
      <c r="AD21" s="1286"/>
      <c r="AE21" s="1286"/>
      <c r="AF21" s="1286"/>
      <c r="AG21" s="1291"/>
      <c r="AH21" s="1285">
        <f>SUM(AH13:AI20)</f>
        <v>4060</v>
      </c>
      <c r="AI21" s="1286"/>
      <c r="AJ21" s="1291"/>
      <c r="AK21" s="1285">
        <v>845</v>
      </c>
      <c r="AL21" s="1286"/>
      <c r="AM21" s="1293"/>
    </row>
    <row r="22" spans="1:39" ht="19.5" customHeight="1" thickBot="1">
      <c r="A22" s="1267"/>
      <c r="B22" s="1315"/>
      <c r="C22" s="1317"/>
      <c r="D22" s="1317"/>
      <c r="E22" s="1317"/>
      <c r="F22" s="1317"/>
      <c r="G22" s="1298"/>
      <c r="H22" s="1299"/>
      <c r="I22" s="1300"/>
      <c r="J22" s="1300"/>
      <c r="K22" s="1300"/>
      <c r="L22" s="1301"/>
      <c r="M22" s="1299"/>
      <c r="N22" s="1300"/>
      <c r="O22" s="1300"/>
      <c r="P22" s="1300"/>
      <c r="Q22" s="1301"/>
      <c r="R22" s="1299"/>
      <c r="S22" s="1300"/>
      <c r="T22" s="1300"/>
      <c r="U22" s="1300"/>
      <c r="V22" s="1301"/>
      <c r="W22" s="1299">
        <f>SUM(W14,W16,W18,W20)</f>
        <v>198999035</v>
      </c>
      <c r="X22" s="1300"/>
      <c r="Y22" s="1300"/>
      <c r="Z22" s="1300"/>
      <c r="AA22" s="1300"/>
      <c r="AB22" s="1302"/>
      <c r="AC22" s="1299"/>
      <c r="AD22" s="1300"/>
      <c r="AE22" s="1300"/>
      <c r="AF22" s="1300"/>
      <c r="AG22" s="1302"/>
      <c r="AH22" s="1299"/>
      <c r="AI22" s="1300"/>
      <c r="AJ22" s="1302"/>
      <c r="AK22" s="1299"/>
      <c r="AL22" s="1300"/>
      <c r="AM22" s="1303"/>
    </row>
    <row r="23" spans="1:39" ht="19.5" customHeight="1">
      <c r="A23" s="1265" t="s">
        <v>382</v>
      </c>
      <c r="B23" s="1304"/>
      <c r="C23" s="1270" t="s">
        <v>383</v>
      </c>
      <c r="D23" s="1270"/>
      <c r="E23" s="1270"/>
      <c r="F23" s="1270"/>
      <c r="G23" s="1306"/>
      <c r="H23" s="1308">
        <v>316091326</v>
      </c>
      <c r="I23" s="1309"/>
      <c r="J23" s="1309"/>
      <c r="K23" s="1309"/>
      <c r="L23" s="1310"/>
      <c r="M23" s="1308">
        <v>121853239</v>
      </c>
      <c r="N23" s="1309"/>
      <c r="O23" s="1309"/>
      <c r="P23" s="1309"/>
      <c r="Q23" s="1310"/>
      <c r="R23" s="1308">
        <v>355606773</v>
      </c>
      <c r="S23" s="1309"/>
      <c r="T23" s="1309"/>
      <c r="U23" s="1309"/>
      <c r="V23" s="1310"/>
      <c r="W23" s="504" t="s">
        <v>370</v>
      </c>
      <c r="X23" s="1309">
        <v>458500</v>
      </c>
      <c r="Y23" s="1309"/>
      <c r="Z23" s="1309"/>
      <c r="AA23" s="505" t="s">
        <v>371</v>
      </c>
      <c r="AB23" s="1311"/>
      <c r="AC23" s="1308">
        <f>SUM(H23,M23,R23,W24)</f>
        <v>821359387</v>
      </c>
      <c r="AD23" s="1309"/>
      <c r="AE23" s="1309"/>
      <c r="AF23" s="1309"/>
      <c r="AG23" s="1311"/>
      <c r="AH23" s="1308">
        <v>1035</v>
      </c>
      <c r="AI23" s="1309"/>
      <c r="AJ23" s="1311"/>
      <c r="AK23" s="1308">
        <v>75</v>
      </c>
      <c r="AL23" s="1309"/>
      <c r="AM23" s="1312"/>
    </row>
    <row r="24" spans="1:39" ht="19.5" customHeight="1">
      <c r="A24" s="1266"/>
      <c r="B24" s="1305"/>
      <c r="C24" s="1271"/>
      <c r="D24" s="1271"/>
      <c r="E24" s="1271"/>
      <c r="F24" s="1271"/>
      <c r="G24" s="1307"/>
      <c r="H24" s="1287"/>
      <c r="I24" s="1288"/>
      <c r="J24" s="1288"/>
      <c r="K24" s="1288"/>
      <c r="L24" s="1290"/>
      <c r="M24" s="1287"/>
      <c r="N24" s="1288"/>
      <c r="O24" s="1288"/>
      <c r="P24" s="1288"/>
      <c r="Q24" s="1290"/>
      <c r="R24" s="1287"/>
      <c r="S24" s="1288"/>
      <c r="T24" s="1288"/>
      <c r="U24" s="1288"/>
      <c r="V24" s="1290"/>
      <c r="W24" s="1287">
        <v>27808049</v>
      </c>
      <c r="X24" s="1288"/>
      <c r="Y24" s="1288"/>
      <c r="Z24" s="1288"/>
      <c r="AA24" s="1288"/>
      <c r="AB24" s="1292"/>
      <c r="AC24" s="1287"/>
      <c r="AD24" s="1288"/>
      <c r="AE24" s="1288"/>
      <c r="AF24" s="1288"/>
      <c r="AG24" s="1292"/>
      <c r="AH24" s="1287"/>
      <c r="AI24" s="1288"/>
      <c r="AJ24" s="1292"/>
      <c r="AK24" s="1287"/>
      <c r="AL24" s="1288"/>
      <c r="AM24" s="1294"/>
    </row>
    <row r="25" spans="1:39" ht="19.5" customHeight="1">
      <c r="A25" s="1266"/>
      <c r="B25" s="1313"/>
      <c r="C25" s="1318" t="s">
        <v>384</v>
      </c>
      <c r="D25" s="1318"/>
      <c r="E25" s="1318"/>
      <c r="F25" s="1318"/>
      <c r="G25" s="1314"/>
      <c r="H25" s="1285">
        <v>82287089</v>
      </c>
      <c r="I25" s="1286"/>
      <c r="J25" s="1286"/>
      <c r="K25" s="1286"/>
      <c r="L25" s="1289"/>
      <c r="M25" s="1285">
        <v>21404089</v>
      </c>
      <c r="N25" s="1286"/>
      <c r="O25" s="1286"/>
      <c r="P25" s="1286"/>
      <c r="Q25" s="1289"/>
      <c r="R25" s="1285">
        <v>14330920</v>
      </c>
      <c r="S25" s="1286"/>
      <c r="T25" s="1286"/>
      <c r="U25" s="1286"/>
      <c r="V25" s="1289"/>
      <c r="W25" s="504" t="s">
        <v>370</v>
      </c>
      <c r="X25" s="1286">
        <v>331300</v>
      </c>
      <c r="Y25" s="1286"/>
      <c r="Z25" s="1286"/>
      <c r="AA25" s="505" t="s">
        <v>371</v>
      </c>
      <c r="AB25" s="1291"/>
      <c r="AC25" s="1285">
        <f>SUM(H25,M25,R25,W26)</f>
        <v>122609998</v>
      </c>
      <c r="AD25" s="1286"/>
      <c r="AE25" s="1286"/>
      <c r="AF25" s="1286"/>
      <c r="AG25" s="1291"/>
      <c r="AH25" s="1285">
        <v>257</v>
      </c>
      <c r="AI25" s="1286"/>
      <c r="AJ25" s="1291"/>
      <c r="AK25" s="1285">
        <v>17</v>
      </c>
      <c r="AL25" s="1286"/>
      <c r="AM25" s="1293"/>
    </row>
    <row r="26" spans="1:39" ht="19.5" customHeight="1">
      <c r="A26" s="1266"/>
      <c r="B26" s="1305"/>
      <c r="C26" s="1319"/>
      <c r="D26" s="1319"/>
      <c r="E26" s="1319"/>
      <c r="F26" s="1319"/>
      <c r="G26" s="1307"/>
      <c r="H26" s="1287"/>
      <c r="I26" s="1288"/>
      <c r="J26" s="1288"/>
      <c r="K26" s="1288"/>
      <c r="L26" s="1290"/>
      <c r="M26" s="1287"/>
      <c r="N26" s="1288"/>
      <c r="O26" s="1288"/>
      <c r="P26" s="1288"/>
      <c r="Q26" s="1290"/>
      <c r="R26" s="1287"/>
      <c r="S26" s="1288"/>
      <c r="T26" s="1288"/>
      <c r="U26" s="1288"/>
      <c r="V26" s="1290"/>
      <c r="W26" s="1287">
        <v>4587900</v>
      </c>
      <c r="X26" s="1288"/>
      <c r="Y26" s="1288"/>
      <c r="Z26" s="1288"/>
      <c r="AA26" s="1288"/>
      <c r="AB26" s="1292"/>
      <c r="AC26" s="1287"/>
      <c r="AD26" s="1288"/>
      <c r="AE26" s="1288"/>
      <c r="AF26" s="1288"/>
      <c r="AG26" s="1292"/>
      <c r="AH26" s="1287"/>
      <c r="AI26" s="1288"/>
      <c r="AJ26" s="1292"/>
      <c r="AK26" s="1287"/>
      <c r="AL26" s="1288"/>
      <c r="AM26" s="1294"/>
    </row>
    <row r="27" spans="1:39" ht="19.5" customHeight="1">
      <c r="A27" s="1266"/>
      <c r="B27" s="1313"/>
      <c r="C27" s="1283" t="s">
        <v>385</v>
      </c>
      <c r="D27" s="1283"/>
      <c r="E27" s="1283"/>
      <c r="F27" s="1283"/>
      <c r="G27" s="1314"/>
      <c r="H27" s="1285">
        <v>0</v>
      </c>
      <c r="I27" s="1286"/>
      <c r="J27" s="1286"/>
      <c r="K27" s="1286"/>
      <c r="L27" s="1289"/>
      <c r="M27" s="1285">
        <v>141937600</v>
      </c>
      <c r="N27" s="1286"/>
      <c r="O27" s="1286"/>
      <c r="P27" s="1286"/>
      <c r="Q27" s="1289"/>
      <c r="R27" s="1285">
        <v>0</v>
      </c>
      <c r="S27" s="1286"/>
      <c r="T27" s="1286"/>
      <c r="U27" s="1286"/>
      <c r="V27" s="1289"/>
      <c r="W27" s="504" t="s">
        <v>370</v>
      </c>
      <c r="X27" s="1286">
        <v>0</v>
      </c>
      <c r="Y27" s="1286"/>
      <c r="Z27" s="1286"/>
      <c r="AA27" s="505" t="s">
        <v>371</v>
      </c>
      <c r="AB27" s="1291"/>
      <c r="AC27" s="1285">
        <f>SUM(H27,M27,R27,W28)</f>
        <v>141937600</v>
      </c>
      <c r="AD27" s="1286"/>
      <c r="AE27" s="1286"/>
      <c r="AF27" s="1286"/>
      <c r="AG27" s="1291"/>
      <c r="AH27" s="1285">
        <v>226</v>
      </c>
      <c r="AI27" s="1286"/>
      <c r="AJ27" s="1291"/>
      <c r="AK27" s="1285">
        <v>85</v>
      </c>
      <c r="AL27" s="1286"/>
      <c r="AM27" s="1293"/>
    </row>
    <row r="28" spans="1:39" ht="19.5" customHeight="1">
      <c r="A28" s="1266"/>
      <c r="B28" s="1305"/>
      <c r="C28" s="1271"/>
      <c r="D28" s="1271"/>
      <c r="E28" s="1271"/>
      <c r="F28" s="1271"/>
      <c r="G28" s="1307"/>
      <c r="H28" s="1287"/>
      <c r="I28" s="1288"/>
      <c r="J28" s="1288"/>
      <c r="K28" s="1288"/>
      <c r="L28" s="1290"/>
      <c r="M28" s="1287"/>
      <c r="N28" s="1288"/>
      <c r="O28" s="1288"/>
      <c r="P28" s="1288"/>
      <c r="Q28" s="1290"/>
      <c r="R28" s="1287"/>
      <c r="S28" s="1288"/>
      <c r="T28" s="1288"/>
      <c r="U28" s="1288"/>
      <c r="V28" s="1290"/>
      <c r="W28" s="1287">
        <v>0</v>
      </c>
      <c r="X28" s="1288"/>
      <c r="Y28" s="1288"/>
      <c r="Z28" s="1288"/>
      <c r="AA28" s="1288"/>
      <c r="AB28" s="1292"/>
      <c r="AC28" s="1287"/>
      <c r="AD28" s="1288"/>
      <c r="AE28" s="1288"/>
      <c r="AF28" s="1288"/>
      <c r="AG28" s="1292"/>
      <c r="AH28" s="1287"/>
      <c r="AI28" s="1288"/>
      <c r="AJ28" s="1292"/>
      <c r="AK28" s="1287"/>
      <c r="AL28" s="1288"/>
      <c r="AM28" s="1294"/>
    </row>
    <row r="29" spans="1:39" ht="19.5" customHeight="1">
      <c r="A29" s="1266"/>
      <c r="B29" s="1313"/>
      <c r="C29" s="1283" t="s">
        <v>386</v>
      </c>
      <c r="D29" s="1283"/>
      <c r="E29" s="1283"/>
      <c r="F29" s="1283"/>
      <c r="G29" s="1314"/>
      <c r="H29" s="1285">
        <v>199728400</v>
      </c>
      <c r="I29" s="1286"/>
      <c r="J29" s="1286"/>
      <c r="K29" s="1286"/>
      <c r="L29" s="1289"/>
      <c r="M29" s="1285">
        <v>170882976</v>
      </c>
      <c r="N29" s="1286"/>
      <c r="O29" s="1286"/>
      <c r="P29" s="1286"/>
      <c r="Q29" s="1289"/>
      <c r="R29" s="1285">
        <v>1391050</v>
      </c>
      <c r="S29" s="1286"/>
      <c r="T29" s="1286"/>
      <c r="U29" s="1286"/>
      <c r="V29" s="1289"/>
      <c r="W29" s="504" t="s">
        <v>370</v>
      </c>
      <c r="X29" s="1286">
        <v>0</v>
      </c>
      <c r="Y29" s="1286"/>
      <c r="Z29" s="1286"/>
      <c r="AA29" s="505" t="s">
        <v>371</v>
      </c>
      <c r="AB29" s="1291"/>
      <c r="AC29" s="1285">
        <f>SUM(H29,M29,R29,W30)</f>
        <v>372580226</v>
      </c>
      <c r="AD29" s="1286"/>
      <c r="AE29" s="1286"/>
      <c r="AF29" s="1286"/>
      <c r="AG29" s="1291"/>
      <c r="AH29" s="1285">
        <v>413</v>
      </c>
      <c r="AI29" s="1286"/>
      <c r="AJ29" s="1291"/>
      <c r="AK29" s="1285">
        <v>136</v>
      </c>
      <c r="AL29" s="1286"/>
      <c r="AM29" s="1293"/>
    </row>
    <row r="30" spans="1:39" ht="19.5" customHeight="1">
      <c r="A30" s="1266"/>
      <c r="B30" s="1305"/>
      <c r="C30" s="1271"/>
      <c r="D30" s="1271"/>
      <c r="E30" s="1271"/>
      <c r="F30" s="1271"/>
      <c r="G30" s="1307"/>
      <c r="H30" s="1287"/>
      <c r="I30" s="1288"/>
      <c r="J30" s="1288"/>
      <c r="K30" s="1288"/>
      <c r="L30" s="1290"/>
      <c r="M30" s="1287"/>
      <c r="N30" s="1288"/>
      <c r="O30" s="1288"/>
      <c r="P30" s="1288"/>
      <c r="Q30" s="1290"/>
      <c r="R30" s="1287"/>
      <c r="S30" s="1288"/>
      <c r="T30" s="1288"/>
      <c r="U30" s="1288"/>
      <c r="V30" s="1290"/>
      <c r="W30" s="1287">
        <v>577800</v>
      </c>
      <c r="X30" s="1288"/>
      <c r="Y30" s="1288"/>
      <c r="Z30" s="1288"/>
      <c r="AA30" s="1288"/>
      <c r="AB30" s="1292"/>
      <c r="AC30" s="1287"/>
      <c r="AD30" s="1288"/>
      <c r="AE30" s="1288"/>
      <c r="AF30" s="1288"/>
      <c r="AG30" s="1292"/>
      <c r="AH30" s="1287"/>
      <c r="AI30" s="1288"/>
      <c r="AJ30" s="1292"/>
      <c r="AK30" s="1287"/>
      <c r="AL30" s="1288"/>
      <c r="AM30" s="1294"/>
    </row>
    <row r="31" spans="1:39" ht="19.5" customHeight="1">
      <c r="A31" s="1266"/>
      <c r="B31" s="1313"/>
      <c r="C31" s="1283" t="s">
        <v>387</v>
      </c>
      <c r="D31" s="1283"/>
      <c r="E31" s="1283"/>
      <c r="F31" s="1283"/>
      <c r="G31" s="1284"/>
      <c r="H31" s="1285">
        <v>22748700</v>
      </c>
      <c r="I31" s="1286"/>
      <c r="J31" s="1286"/>
      <c r="K31" s="1286"/>
      <c r="L31" s="1289"/>
      <c r="M31" s="1285">
        <v>7984700</v>
      </c>
      <c r="N31" s="1286"/>
      <c r="O31" s="1286"/>
      <c r="P31" s="1286"/>
      <c r="Q31" s="1289"/>
      <c r="R31" s="1285">
        <v>262688334</v>
      </c>
      <c r="S31" s="1286"/>
      <c r="T31" s="1286"/>
      <c r="U31" s="1286"/>
      <c r="V31" s="1289"/>
      <c r="W31" s="504" t="s">
        <v>370</v>
      </c>
      <c r="X31" s="1286">
        <v>0</v>
      </c>
      <c r="Y31" s="1286"/>
      <c r="Z31" s="1286"/>
      <c r="AA31" s="505" t="s">
        <v>371</v>
      </c>
      <c r="AB31" s="1291"/>
      <c r="AC31" s="1285">
        <f>SUM(H31,M31,R31,W32)</f>
        <v>293421734</v>
      </c>
      <c r="AD31" s="1286"/>
      <c r="AE31" s="1286"/>
      <c r="AF31" s="1286"/>
      <c r="AG31" s="1291"/>
      <c r="AH31" s="1285">
        <v>64</v>
      </c>
      <c r="AI31" s="1286"/>
      <c r="AJ31" s="1291"/>
      <c r="AK31" s="1285">
        <v>7</v>
      </c>
      <c r="AL31" s="1286"/>
      <c r="AM31" s="1293"/>
    </row>
    <row r="32" spans="1:39" ht="19.5" customHeight="1">
      <c r="A32" s="1266"/>
      <c r="B32" s="1305"/>
      <c r="C32" s="1271"/>
      <c r="D32" s="1271"/>
      <c r="E32" s="1271"/>
      <c r="F32" s="1271"/>
      <c r="G32" s="1273"/>
      <c r="H32" s="1287"/>
      <c r="I32" s="1288"/>
      <c r="J32" s="1288"/>
      <c r="K32" s="1288"/>
      <c r="L32" s="1290"/>
      <c r="M32" s="1287"/>
      <c r="N32" s="1288"/>
      <c r="O32" s="1288"/>
      <c r="P32" s="1288"/>
      <c r="Q32" s="1290"/>
      <c r="R32" s="1287"/>
      <c r="S32" s="1288"/>
      <c r="T32" s="1288"/>
      <c r="U32" s="1288"/>
      <c r="V32" s="1290"/>
      <c r="W32" s="1287">
        <v>0</v>
      </c>
      <c r="X32" s="1288"/>
      <c r="Y32" s="1288"/>
      <c r="Z32" s="1288"/>
      <c r="AA32" s="1288"/>
      <c r="AB32" s="1292"/>
      <c r="AC32" s="1287"/>
      <c r="AD32" s="1288"/>
      <c r="AE32" s="1288"/>
      <c r="AF32" s="1288"/>
      <c r="AG32" s="1292"/>
      <c r="AH32" s="1287"/>
      <c r="AI32" s="1288"/>
      <c r="AJ32" s="1292"/>
      <c r="AK32" s="1287"/>
      <c r="AL32" s="1288"/>
      <c r="AM32" s="1294"/>
    </row>
    <row r="33" spans="1:39" ht="19.5" customHeight="1">
      <c r="A33" s="1266"/>
      <c r="B33" s="1313"/>
      <c r="C33" s="1283" t="s">
        <v>388</v>
      </c>
      <c r="D33" s="1283"/>
      <c r="E33" s="1283"/>
      <c r="F33" s="1283"/>
      <c r="G33" s="1284"/>
      <c r="H33" s="1285">
        <v>671413954</v>
      </c>
      <c r="I33" s="1286"/>
      <c r="J33" s="1286"/>
      <c r="K33" s="1286"/>
      <c r="L33" s="1289"/>
      <c r="M33" s="1285">
        <v>162926022</v>
      </c>
      <c r="N33" s="1286"/>
      <c r="O33" s="1286"/>
      <c r="P33" s="1286"/>
      <c r="Q33" s="1289"/>
      <c r="R33" s="1285">
        <v>183717431</v>
      </c>
      <c r="S33" s="1286"/>
      <c r="T33" s="1286"/>
      <c r="U33" s="1286"/>
      <c r="V33" s="1289"/>
      <c r="W33" s="504" t="s">
        <v>370</v>
      </c>
      <c r="X33" s="1286">
        <v>7575745</v>
      </c>
      <c r="Y33" s="1286"/>
      <c r="Z33" s="1286"/>
      <c r="AA33" s="505" t="s">
        <v>371</v>
      </c>
      <c r="AB33" s="1291"/>
      <c r="AC33" s="1285">
        <f>SUM(H33,M33,R33,W34)</f>
        <v>1093772370</v>
      </c>
      <c r="AD33" s="1286"/>
      <c r="AE33" s="1286"/>
      <c r="AF33" s="1286"/>
      <c r="AG33" s="1291"/>
      <c r="AH33" s="1285">
        <v>2176</v>
      </c>
      <c r="AI33" s="1286"/>
      <c r="AJ33" s="1291"/>
      <c r="AK33" s="1285">
        <v>218</v>
      </c>
      <c r="AL33" s="1286"/>
      <c r="AM33" s="1293"/>
    </row>
    <row r="34" spans="1:39" ht="19.5" customHeight="1">
      <c r="A34" s="1266"/>
      <c r="B34" s="1305"/>
      <c r="C34" s="1271"/>
      <c r="D34" s="1271"/>
      <c r="E34" s="1271"/>
      <c r="F34" s="1271"/>
      <c r="G34" s="1273"/>
      <c r="H34" s="1287"/>
      <c r="I34" s="1288"/>
      <c r="J34" s="1288"/>
      <c r="K34" s="1288"/>
      <c r="L34" s="1290"/>
      <c r="M34" s="1287"/>
      <c r="N34" s="1288"/>
      <c r="O34" s="1288"/>
      <c r="P34" s="1288"/>
      <c r="Q34" s="1290"/>
      <c r="R34" s="1287"/>
      <c r="S34" s="1288"/>
      <c r="T34" s="1288"/>
      <c r="U34" s="1288"/>
      <c r="V34" s="1290"/>
      <c r="W34" s="1287">
        <v>75714963</v>
      </c>
      <c r="X34" s="1288"/>
      <c r="Y34" s="1288"/>
      <c r="Z34" s="1288"/>
      <c r="AA34" s="1288"/>
      <c r="AB34" s="1292"/>
      <c r="AC34" s="1287"/>
      <c r="AD34" s="1288"/>
      <c r="AE34" s="1288"/>
      <c r="AF34" s="1288"/>
      <c r="AG34" s="1292"/>
      <c r="AH34" s="1287"/>
      <c r="AI34" s="1288"/>
      <c r="AJ34" s="1292"/>
      <c r="AK34" s="1287"/>
      <c r="AL34" s="1288"/>
      <c r="AM34" s="1294"/>
    </row>
    <row r="35" spans="1:39" ht="19.5" customHeight="1">
      <c r="A35" s="1266"/>
      <c r="B35" s="1313"/>
      <c r="C35" s="1316" t="s">
        <v>245</v>
      </c>
      <c r="D35" s="1316"/>
      <c r="E35" s="1316"/>
      <c r="F35" s="1316"/>
      <c r="G35" s="1284"/>
      <c r="H35" s="1285">
        <f>SUM(H23:K34)</f>
        <v>1292269469</v>
      </c>
      <c r="I35" s="1286"/>
      <c r="J35" s="1286"/>
      <c r="K35" s="1286"/>
      <c r="L35" s="1289"/>
      <c r="M35" s="1285">
        <f>SUM(M23:P34)</f>
        <v>626988626</v>
      </c>
      <c r="N35" s="1286"/>
      <c r="O35" s="1286"/>
      <c r="P35" s="1286"/>
      <c r="Q35" s="1289"/>
      <c r="R35" s="1285">
        <f>SUM(R23:U34)</f>
        <v>817734508</v>
      </c>
      <c r="S35" s="1286"/>
      <c r="T35" s="1286"/>
      <c r="U35" s="1286"/>
      <c r="V35" s="1289"/>
      <c r="W35" s="504" t="s">
        <v>370</v>
      </c>
      <c r="X35" s="1286">
        <f>SUM(X23,X25,X27,X29,X31,X33)</f>
        <v>8365545</v>
      </c>
      <c r="Y35" s="1286"/>
      <c r="Z35" s="1286"/>
      <c r="AA35" s="505" t="s">
        <v>371</v>
      </c>
      <c r="AB35" s="1291"/>
      <c r="AC35" s="1285">
        <f>SUM(AC23:AF34)</f>
        <v>2845681315</v>
      </c>
      <c r="AD35" s="1286"/>
      <c r="AE35" s="1286"/>
      <c r="AF35" s="1286"/>
      <c r="AG35" s="1291"/>
      <c r="AH35" s="1285">
        <f>SUM(AH23:AI34)</f>
        <v>4171</v>
      </c>
      <c r="AI35" s="1286"/>
      <c r="AJ35" s="1291"/>
      <c r="AK35" s="1285">
        <f>SUM(AK23:AL34)</f>
        <v>538</v>
      </c>
      <c r="AL35" s="1286"/>
      <c r="AM35" s="1293"/>
    </row>
    <row r="36" spans="1:39" ht="19.5" customHeight="1" thickBot="1">
      <c r="A36" s="1267"/>
      <c r="B36" s="1315"/>
      <c r="C36" s="1317"/>
      <c r="D36" s="1317"/>
      <c r="E36" s="1317"/>
      <c r="F36" s="1317"/>
      <c r="G36" s="1298"/>
      <c r="H36" s="1299"/>
      <c r="I36" s="1300"/>
      <c r="J36" s="1300"/>
      <c r="K36" s="1300"/>
      <c r="L36" s="1301"/>
      <c r="M36" s="1299"/>
      <c r="N36" s="1300"/>
      <c r="O36" s="1300"/>
      <c r="P36" s="1300"/>
      <c r="Q36" s="1301"/>
      <c r="R36" s="1299"/>
      <c r="S36" s="1300"/>
      <c r="T36" s="1300"/>
      <c r="U36" s="1300"/>
      <c r="V36" s="1301"/>
      <c r="W36" s="1299">
        <f>SUM(W24,W26,W28,W30,W32,W34)</f>
        <v>108688712</v>
      </c>
      <c r="X36" s="1300"/>
      <c r="Y36" s="1300"/>
      <c r="Z36" s="1300"/>
      <c r="AA36" s="1300"/>
      <c r="AB36" s="1302"/>
      <c r="AC36" s="1299"/>
      <c r="AD36" s="1300"/>
      <c r="AE36" s="1300"/>
      <c r="AF36" s="1300"/>
      <c r="AG36" s="1302"/>
      <c r="AH36" s="1299"/>
      <c r="AI36" s="1300"/>
      <c r="AJ36" s="1302"/>
      <c r="AK36" s="1299"/>
      <c r="AL36" s="1300"/>
      <c r="AM36" s="1303"/>
    </row>
    <row r="37" spans="1:39" ht="19.5" customHeight="1">
      <c r="A37" s="506"/>
      <c r="B37" s="507"/>
      <c r="C37" s="506"/>
      <c r="D37" s="508"/>
      <c r="E37" s="508"/>
      <c r="F37" s="508"/>
      <c r="G37" s="509"/>
      <c r="H37" s="509"/>
      <c r="I37" s="509"/>
      <c r="J37" s="509"/>
      <c r="K37" s="509"/>
      <c r="L37" s="510"/>
      <c r="M37" s="509"/>
      <c r="N37" s="509"/>
      <c r="O37" s="509"/>
      <c r="P37" s="509"/>
      <c r="Q37" s="510"/>
      <c r="R37" s="509"/>
      <c r="S37" s="509"/>
      <c r="T37" s="509"/>
      <c r="U37" s="509"/>
      <c r="V37" s="510"/>
      <c r="W37" s="509"/>
      <c r="X37" s="509"/>
      <c r="Y37" s="509"/>
      <c r="Z37" s="509"/>
      <c r="AA37" s="509"/>
      <c r="AB37" s="509"/>
      <c r="AC37" s="509"/>
      <c r="AD37" s="509"/>
      <c r="AE37" s="509"/>
      <c r="AF37" s="509"/>
      <c r="AG37" s="510"/>
      <c r="AH37" s="511"/>
      <c r="AI37" s="511"/>
      <c r="AJ37" s="509"/>
      <c r="AK37" s="511"/>
      <c r="AL37" s="511"/>
      <c r="AM37" s="509"/>
    </row>
    <row r="38" spans="1:39" ht="18" customHeight="1">
      <c r="A38" s="512" t="s">
        <v>389</v>
      </c>
      <c r="B38" s="507"/>
      <c r="C38" s="1320" t="s">
        <v>390</v>
      </c>
      <c r="D38" s="1320"/>
      <c r="E38" s="1320"/>
      <c r="F38" s="1320"/>
      <c r="G38" s="1320"/>
      <c r="H38" s="1320"/>
      <c r="I38" s="1320"/>
      <c r="J38" s="1320"/>
      <c r="K38" s="1320"/>
      <c r="L38" s="1320"/>
      <c r="M38" s="1320"/>
      <c r="N38" s="1320"/>
      <c r="O38" s="1320"/>
      <c r="P38" s="1320"/>
      <c r="Q38" s="1320"/>
      <c r="R38" s="509"/>
      <c r="S38" s="509"/>
      <c r="T38" s="509"/>
      <c r="U38" s="509"/>
      <c r="V38" s="510"/>
      <c r="W38" s="509"/>
      <c r="X38" s="509"/>
      <c r="Y38" s="509"/>
      <c r="Z38" s="509"/>
      <c r="AA38" s="509"/>
      <c r="AB38" s="509"/>
      <c r="AC38" s="509"/>
      <c r="AD38" s="509"/>
      <c r="AE38" s="509"/>
      <c r="AF38" s="509"/>
      <c r="AG38" s="510"/>
      <c r="AH38" s="511"/>
      <c r="AI38" s="511"/>
      <c r="AJ38" s="509"/>
      <c r="AK38" s="511"/>
      <c r="AL38" s="511"/>
      <c r="AM38" s="509"/>
    </row>
    <row r="39" spans="1:20" ht="18" customHeight="1">
      <c r="A39" s="512">
        <v>2</v>
      </c>
      <c r="C39" s="1320" t="s">
        <v>391</v>
      </c>
      <c r="D39" s="1320"/>
      <c r="E39" s="1320"/>
      <c r="F39" s="1320"/>
      <c r="G39" s="1320"/>
      <c r="H39" s="1320"/>
      <c r="I39" s="1320"/>
      <c r="J39" s="1320"/>
      <c r="K39" s="1320"/>
      <c r="L39" s="1320"/>
      <c r="M39" s="1320"/>
      <c r="N39" s="1320"/>
      <c r="O39" s="1320"/>
      <c r="P39" s="1320"/>
      <c r="Q39" s="1320"/>
      <c r="R39" s="507"/>
      <c r="S39" s="507"/>
      <c r="T39" s="507"/>
    </row>
    <row r="40" spans="1:17" ht="18" customHeight="1">
      <c r="A40" s="512">
        <v>3</v>
      </c>
      <c r="B40" s="508"/>
      <c r="C40" s="1320" t="s">
        <v>392</v>
      </c>
      <c r="D40" s="1320"/>
      <c r="E40" s="1320"/>
      <c r="F40" s="1320"/>
      <c r="G40" s="1320"/>
      <c r="H40" s="1320"/>
      <c r="I40" s="1320"/>
      <c r="J40" s="1320"/>
      <c r="K40" s="1320"/>
      <c r="L40" s="1320"/>
      <c r="M40" s="1320"/>
      <c r="N40" s="1320"/>
      <c r="O40" s="1320"/>
      <c r="P40" s="1320"/>
      <c r="Q40" s="1320"/>
    </row>
    <row r="41" spans="1:12" ht="18" customHeight="1">
      <c r="A41" s="508"/>
      <c r="B41" s="508"/>
      <c r="C41" s="508"/>
      <c r="D41" s="508"/>
      <c r="E41" s="508"/>
      <c r="F41" s="509"/>
      <c r="G41" s="509"/>
      <c r="H41" s="507"/>
      <c r="I41" s="507"/>
      <c r="J41" s="507"/>
      <c r="K41" s="507"/>
      <c r="L41" s="507"/>
    </row>
    <row r="42" spans="1:12" ht="18" customHeight="1">
      <c r="A42" s="508"/>
      <c r="B42" s="508"/>
      <c r="C42" s="508"/>
      <c r="D42" s="508"/>
      <c r="E42" s="508"/>
      <c r="F42" s="509"/>
      <c r="G42" s="509"/>
      <c r="H42" s="507"/>
      <c r="I42" s="507"/>
      <c r="J42" s="507"/>
      <c r="K42" s="507"/>
      <c r="L42" s="507"/>
    </row>
    <row r="43" spans="1:12" ht="18" customHeight="1">
      <c r="A43" s="513"/>
      <c r="B43" s="508"/>
      <c r="C43" s="508"/>
      <c r="D43" s="508"/>
      <c r="E43" s="508"/>
      <c r="F43" s="508"/>
      <c r="G43" s="509"/>
      <c r="H43" s="507"/>
      <c r="I43" s="507"/>
      <c r="J43" s="507"/>
      <c r="K43" s="507"/>
      <c r="L43" s="507"/>
    </row>
    <row r="44" spans="1:12" ht="18" customHeight="1">
      <c r="A44" s="513"/>
      <c r="B44" s="508"/>
      <c r="C44" s="508"/>
      <c r="D44" s="508"/>
      <c r="E44" s="508"/>
      <c r="F44" s="508"/>
      <c r="G44" s="509"/>
      <c r="H44" s="507"/>
      <c r="I44" s="507"/>
      <c r="J44" s="507"/>
      <c r="K44" s="507"/>
      <c r="L44" s="507"/>
    </row>
    <row r="45" spans="1:12" ht="18" customHeight="1">
      <c r="A45" s="513"/>
      <c r="B45" s="508"/>
      <c r="C45" s="508"/>
      <c r="D45" s="508"/>
      <c r="E45" s="508"/>
      <c r="F45" s="508"/>
      <c r="G45" s="509"/>
      <c r="H45" s="507"/>
      <c r="I45" s="507"/>
      <c r="J45" s="507"/>
      <c r="K45" s="507"/>
      <c r="L45" s="507"/>
    </row>
    <row r="46" spans="1:12" ht="18" customHeight="1">
      <c r="A46" s="513"/>
      <c r="B46" s="508"/>
      <c r="C46" s="508"/>
      <c r="D46" s="508"/>
      <c r="E46" s="508"/>
      <c r="F46" s="508"/>
      <c r="G46" s="509"/>
      <c r="H46" s="507"/>
      <c r="I46" s="507"/>
      <c r="J46" s="507"/>
      <c r="K46" s="507"/>
      <c r="L46" s="507"/>
    </row>
    <row r="47" spans="1:12" ht="18" customHeight="1">
      <c r="A47" s="513"/>
      <c r="B47" s="508"/>
      <c r="C47" s="508"/>
      <c r="D47" s="508"/>
      <c r="E47" s="508"/>
      <c r="F47" s="508"/>
      <c r="G47" s="509"/>
      <c r="H47" s="507"/>
      <c r="I47" s="507"/>
      <c r="J47" s="507"/>
      <c r="K47" s="507"/>
      <c r="L47" s="507"/>
    </row>
    <row r="48" spans="1:12" ht="18" customHeight="1">
      <c r="A48" s="513"/>
      <c r="B48" s="508"/>
      <c r="C48" s="508"/>
      <c r="D48" s="508"/>
      <c r="E48" s="508"/>
      <c r="F48" s="508"/>
      <c r="G48" s="509"/>
      <c r="H48" s="507"/>
      <c r="I48" s="507"/>
      <c r="J48" s="507"/>
      <c r="K48" s="507"/>
      <c r="L48" s="507"/>
    </row>
    <row r="49" spans="1:12" ht="18" customHeight="1">
      <c r="A49" s="513"/>
      <c r="C49" s="508"/>
      <c r="D49" s="508"/>
      <c r="E49" s="508"/>
      <c r="F49" s="508"/>
      <c r="G49" s="509"/>
      <c r="H49" s="507"/>
      <c r="I49" s="507"/>
      <c r="J49" s="507"/>
      <c r="K49" s="507"/>
      <c r="L49" s="507"/>
    </row>
    <row r="50" spans="1:12" ht="18" customHeight="1">
      <c r="A50" s="513"/>
      <c r="C50" s="508"/>
      <c r="D50" s="508"/>
      <c r="E50" s="508"/>
      <c r="F50" s="508"/>
      <c r="G50" s="509"/>
      <c r="H50" s="507"/>
      <c r="I50" s="507"/>
      <c r="J50" s="507"/>
      <c r="K50" s="507"/>
      <c r="L50" s="507"/>
    </row>
    <row r="51" spans="1:12" ht="18" customHeight="1">
      <c r="A51" s="513"/>
      <c r="C51" s="508"/>
      <c r="D51" s="508"/>
      <c r="E51" s="508"/>
      <c r="F51" s="508"/>
      <c r="G51" s="509"/>
      <c r="H51" s="507"/>
      <c r="I51" s="507"/>
      <c r="J51" s="507"/>
      <c r="K51" s="507"/>
      <c r="L51" s="507"/>
    </row>
    <row r="52" spans="1:12" ht="18" customHeight="1">
      <c r="A52" s="513"/>
      <c r="C52" s="508"/>
      <c r="D52" s="508"/>
      <c r="E52" s="508"/>
      <c r="F52" s="508"/>
      <c r="G52" s="509"/>
      <c r="H52" s="507"/>
      <c r="I52" s="507"/>
      <c r="J52" s="507"/>
      <c r="K52" s="507"/>
      <c r="L52" s="507"/>
    </row>
    <row r="53" spans="1:12" ht="18" customHeight="1">
      <c r="A53" s="508"/>
      <c r="B53" s="508"/>
      <c r="C53" s="508"/>
      <c r="D53" s="508"/>
      <c r="E53" s="508"/>
      <c r="F53" s="509"/>
      <c r="G53" s="509"/>
      <c r="H53" s="507"/>
      <c r="I53" s="507"/>
      <c r="J53" s="507"/>
      <c r="K53" s="507"/>
      <c r="L53" s="507"/>
    </row>
    <row r="54" spans="1:12" ht="18" customHeight="1">
      <c r="A54" s="508"/>
      <c r="B54" s="508"/>
      <c r="C54" s="508"/>
      <c r="D54" s="508"/>
      <c r="E54" s="508"/>
      <c r="F54" s="509"/>
      <c r="G54" s="509"/>
      <c r="H54" s="507"/>
      <c r="I54" s="507"/>
      <c r="J54" s="507"/>
      <c r="K54" s="507"/>
      <c r="L54" s="507"/>
    </row>
    <row r="55" spans="2:3" ht="18" customHeight="1">
      <c r="B55" s="514"/>
      <c r="C55" s="514"/>
    </row>
    <row r="56" spans="2:3" ht="13.5">
      <c r="B56" s="515"/>
      <c r="C56" s="514"/>
    </row>
  </sheetData>
  <sheetProtection/>
  <mergeCells count="303">
    <mergeCell ref="C38:Q38"/>
    <mergeCell ref="C39:Q39"/>
    <mergeCell ref="C40:Q40"/>
    <mergeCell ref="AG35:AG36"/>
    <mergeCell ref="AH35:AI36"/>
    <mergeCell ref="AJ35:AJ36"/>
    <mergeCell ref="AK35:AL36"/>
    <mergeCell ref="AM35:AM36"/>
    <mergeCell ref="W36:AA36"/>
    <mergeCell ref="Q35:Q36"/>
    <mergeCell ref="R35:U36"/>
    <mergeCell ref="V35:V36"/>
    <mergeCell ref="X35:Z35"/>
    <mergeCell ref="AB35:AB36"/>
    <mergeCell ref="AC35:AF36"/>
    <mergeCell ref="B35:B36"/>
    <mergeCell ref="C35:F36"/>
    <mergeCell ref="G35:G36"/>
    <mergeCell ref="H35:K36"/>
    <mergeCell ref="L35:L36"/>
    <mergeCell ref="M35:P36"/>
    <mergeCell ref="AG33:AG34"/>
    <mergeCell ref="AH33:AI34"/>
    <mergeCell ref="AJ33:AJ34"/>
    <mergeCell ref="AK33:AL34"/>
    <mergeCell ref="AM33:AM34"/>
    <mergeCell ref="W34:AA34"/>
    <mergeCell ref="Q33:Q34"/>
    <mergeCell ref="R33:U34"/>
    <mergeCell ref="V33:V34"/>
    <mergeCell ref="X33:Z33"/>
    <mergeCell ref="AB33:AB34"/>
    <mergeCell ref="AC33:AF34"/>
    <mergeCell ref="B33:B34"/>
    <mergeCell ref="C33:F34"/>
    <mergeCell ref="G33:G34"/>
    <mergeCell ref="H33:K34"/>
    <mergeCell ref="L33:L34"/>
    <mergeCell ref="M33:P34"/>
    <mergeCell ref="AG31:AG32"/>
    <mergeCell ref="AH31:AI32"/>
    <mergeCell ref="AJ31:AJ32"/>
    <mergeCell ref="AK31:AL32"/>
    <mergeCell ref="AM31:AM32"/>
    <mergeCell ref="W32:AA32"/>
    <mergeCell ref="Q31:Q32"/>
    <mergeCell ref="R31:U32"/>
    <mergeCell ref="V31:V32"/>
    <mergeCell ref="X31:Z31"/>
    <mergeCell ref="AB31:AB32"/>
    <mergeCell ref="AC31:AF32"/>
    <mergeCell ref="B31:B32"/>
    <mergeCell ref="C31:F32"/>
    <mergeCell ref="G31:G32"/>
    <mergeCell ref="H31:K32"/>
    <mergeCell ref="L31:L32"/>
    <mergeCell ref="M31:P32"/>
    <mergeCell ref="AG29:AG30"/>
    <mergeCell ref="AH29:AI30"/>
    <mergeCell ref="AJ29:AJ30"/>
    <mergeCell ref="AK29:AL30"/>
    <mergeCell ref="AM29:AM30"/>
    <mergeCell ref="W30:AA30"/>
    <mergeCell ref="Q29:Q30"/>
    <mergeCell ref="R29:U30"/>
    <mergeCell ref="V29:V30"/>
    <mergeCell ref="X29:Z29"/>
    <mergeCell ref="AB29:AB30"/>
    <mergeCell ref="AC29:AF30"/>
    <mergeCell ref="AJ27:AJ28"/>
    <mergeCell ref="AK27:AL28"/>
    <mergeCell ref="AM27:AM28"/>
    <mergeCell ref="W28:AA28"/>
    <mergeCell ref="B29:B30"/>
    <mergeCell ref="C29:F30"/>
    <mergeCell ref="G29:G30"/>
    <mergeCell ref="H29:K30"/>
    <mergeCell ref="L29:L30"/>
    <mergeCell ref="M29:P30"/>
    <mergeCell ref="V27:V28"/>
    <mergeCell ref="X27:Z27"/>
    <mergeCell ref="AB27:AB28"/>
    <mergeCell ref="AC27:AF28"/>
    <mergeCell ref="AG27:AG28"/>
    <mergeCell ref="AH27:AI28"/>
    <mergeCell ref="AM25:AM26"/>
    <mergeCell ref="W26:AA26"/>
    <mergeCell ref="B27:B28"/>
    <mergeCell ref="C27:F28"/>
    <mergeCell ref="G27:G28"/>
    <mergeCell ref="H27:K28"/>
    <mergeCell ref="L27:L28"/>
    <mergeCell ref="M27:P28"/>
    <mergeCell ref="Q27:Q28"/>
    <mergeCell ref="R27:U28"/>
    <mergeCell ref="AB25:AB26"/>
    <mergeCell ref="AC25:AF26"/>
    <mergeCell ref="AG25:AG26"/>
    <mergeCell ref="AH25:AI26"/>
    <mergeCell ref="AJ25:AJ26"/>
    <mergeCell ref="AK25:AL26"/>
    <mergeCell ref="L25:L26"/>
    <mergeCell ref="M25:P26"/>
    <mergeCell ref="Q25:Q26"/>
    <mergeCell ref="R25:U26"/>
    <mergeCell ref="V25:V26"/>
    <mergeCell ref="X25:Z25"/>
    <mergeCell ref="AC23:AF24"/>
    <mergeCell ref="AG23:AG24"/>
    <mergeCell ref="AH23:AI24"/>
    <mergeCell ref="AJ23:AJ24"/>
    <mergeCell ref="AK23:AL24"/>
    <mergeCell ref="AM23:AM24"/>
    <mergeCell ref="M23:P24"/>
    <mergeCell ref="Q23:Q24"/>
    <mergeCell ref="R23:U24"/>
    <mergeCell ref="V23:V24"/>
    <mergeCell ref="X23:Z23"/>
    <mergeCell ref="AB23:AB24"/>
    <mergeCell ref="W24:AA24"/>
    <mergeCell ref="A23:A36"/>
    <mergeCell ref="B23:B24"/>
    <mergeCell ref="C23:F24"/>
    <mergeCell ref="G23:G24"/>
    <mergeCell ref="H23:K24"/>
    <mergeCell ref="L23:L24"/>
    <mergeCell ref="B25:B26"/>
    <mergeCell ref="C25:F26"/>
    <mergeCell ref="G25:G26"/>
    <mergeCell ref="H25:K26"/>
    <mergeCell ref="AG21:AG22"/>
    <mergeCell ref="AH21:AI22"/>
    <mergeCell ref="AJ21:AJ22"/>
    <mergeCell ref="AK21:AL22"/>
    <mergeCell ref="AM21:AM22"/>
    <mergeCell ref="W22:AA22"/>
    <mergeCell ref="Q21:Q22"/>
    <mergeCell ref="R21:U22"/>
    <mergeCell ref="V21:V22"/>
    <mergeCell ref="X21:Z21"/>
    <mergeCell ref="AB21:AB22"/>
    <mergeCell ref="AC21:AF22"/>
    <mergeCell ref="B21:B22"/>
    <mergeCell ref="C21:F22"/>
    <mergeCell ref="G21:G22"/>
    <mergeCell ref="H21:K22"/>
    <mergeCell ref="L21:L22"/>
    <mergeCell ref="M21:P22"/>
    <mergeCell ref="AG19:AG20"/>
    <mergeCell ref="AH19:AI20"/>
    <mergeCell ref="AJ19:AJ20"/>
    <mergeCell ref="AK19:AL20"/>
    <mergeCell ref="AM19:AM20"/>
    <mergeCell ref="W20:AA20"/>
    <mergeCell ref="Q19:Q20"/>
    <mergeCell ref="R19:U20"/>
    <mergeCell ref="V19:V20"/>
    <mergeCell ref="X19:Z19"/>
    <mergeCell ref="AB19:AB20"/>
    <mergeCell ref="AC19:AF20"/>
    <mergeCell ref="B19:B20"/>
    <mergeCell ref="C19:F20"/>
    <mergeCell ref="G19:G20"/>
    <mergeCell ref="H19:K20"/>
    <mergeCell ref="L19:L20"/>
    <mergeCell ref="M19:P20"/>
    <mergeCell ref="AG17:AG18"/>
    <mergeCell ref="AH17:AI18"/>
    <mergeCell ref="AJ17:AJ18"/>
    <mergeCell ref="AK17:AL18"/>
    <mergeCell ref="AM17:AM18"/>
    <mergeCell ref="W18:AA18"/>
    <mergeCell ref="Q17:Q18"/>
    <mergeCell ref="R17:U18"/>
    <mergeCell ref="V17:V18"/>
    <mergeCell ref="X17:Z17"/>
    <mergeCell ref="AB17:AB18"/>
    <mergeCell ref="AC17:AF18"/>
    <mergeCell ref="AJ15:AJ16"/>
    <mergeCell ref="AK15:AL16"/>
    <mergeCell ref="AM15:AM16"/>
    <mergeCell ref="W16:AA16"/>
    <mergeCell ref="B17:B18"/>
    <mergeCell ref="C17:F18"/>
    <mergeCell ref="G17:G18"/>
    <mergeCell ref="H17:K18"/>
    <mergeCell ref="L17:L18"/>
    <mergeCell ref="M17:P18"/>
    <mergeCell ref="V15:V16"/>
    <mergeCell ref="X15:Z15"/>
    <mergeCell ref="AB15:AB16"/>
    <mergeCell ref="AC15:AF16"/>
    <mergeCell ref="AG15:AG16"/>
    <mergeCell ref="AH15:AI16"/>
    <mergeCell ref="AM13:AM14"/>
    <mergeCell ref="W14:AA14"/>
    <mergeCell ref="B15:B16"/>
    <mergeCell ref="C15:F16"/>
    <mergeCell ref="G15:G16"/>
    <mergeCell ref="H15:K16"/>
    <mergeCell ref="L15:L16"/>
    <mergeCell ref="M15:P16"/>
    <mergeCell ref="Q15:Q16"/>
    <mergeCell ref="R15:U16"/>
    <mergeCell ref="AB13:AB14"/>
    <mergeCell ref="AC13:AF14"/>
    <mergeCell ref="AG13:AG14"/>
    <mergeCell ref="AH13:AI14"/>
    <mergeCell ref="AJ13:AJ14"/>
    <mergeCell ref="AK13:AL14"/>
    <mergeCell ref="L13:L14"/>
    <mergeCell ref="M13:P14"/>
    <mergeCell ref="Q13:Q14"/>
    <mergeCell ref="R13:U14"/>
    <mergeCell ref="V13:V14"/>
    <mergeCell ref="X13:Z13"/>
    <mergeCell ref="AH11:AI12"/>
    <mergeCell ref="AJ11:AJ12"/>
    <mergeCell ref="AK11:AL12"/>
    <mergeCell ref="AM11:AM12"/>
    <mergeCell ref="W12:AA12"/>
    <mergeCell ref="A13:A22"/>
    <mergeCell ref="B13:B14"/>
    <mergeCell ref="C13:F14"/>
    <mergeCell ref="G13:G14"/>
    <mergeCell ref="H13:K14"/>
    <mergeCell ref="R11:U12"/>
    <mergeCell ref="V11:V12"/>
    <mergeCell ref="X11:Z11"/>
    <mergeCell ref="AB11:AB12"/>
    <mergeCell ref="AC11:AF12"/>
    <mergeCell ref="AG11:AG12"/>
    <mergeCell ref="B11:B12"/>
    <mergeCell ref="C11:G12"/>
    <mergeCell ref="H11:K12"/>
    <mergeCell ref="L11:L12"/>
    <mergeCell ref="M11:P12"/>
    <mergeCell ref="Q11:Q12"/>
    <mergeCell ref="AC9:AF10"/>
    <mergeCell ref="AG9:AG10"/>
    <mergeCell ref="AH9:AI10"/>
    <mergeCell ref="AJ9:AJ10"/>
    <mergeCell ref="AK9:AL10"/>
    <mergeCell ref="AM9:AM10"/>
    <mergeCell ref="M9:P10"/>
    <mergeCell ref="Q9:Q10"/>
    <mergeCell ref="R9:U10"/>
    <mergeCell ref="V9:V10"/>
    <mergeCell ref="X9:Z9"/>
    <mergeCell ref="AB9:AB10"/>
    <mergeCell ref="W10:AA10"/>
    <mergeCell ref="AH7:AI8"/>
    <mergeCell ref="AJ7:AJ8"/>
    <mergeCell ref="AK7:AL8"/>
    <mergeCell ref="AM7:AM8"/>
    <mergeCell ref="W8:AA8"/>
    <mergeCell ref="B9:B10"/>
    <mergeCell ref="C9:F10"/>
    <mergeCell ref="G9:G10"/>
    <mergeCell ref="H9:K10"/>
    <mergeCell ref="L9:L10"/>
    <mergeCell ref="R7:U8"/>
    <mergeCell ref="V7:V8"/>
    <mergeCell ref="X7:Z7"/>
    <mergeCell ref="AB7:AB8"/>
    <mergeCell ref="AC7:AF8"/>
    <mergeCell ref="AG7:AG8"/>
    <mergeCell ref="AK5:AL6"/>
    <mergeCell ref="AM5:AM6"/>
    <mergeCell ref="W6:AA6"/>
    <mergeCell ref="B7:B8"/>
    <mergeCell ref="C7:F8"/>
    <mergeCell ref="G7:G8"/>
    <mergeCell ref="H7:K8"/>
    <mergeCell ref="L7:L8"/>
    <mergeCell ref="M7:P8"/>
    <mergeCell ref="Q7:Q8"/>
    <mergeCell ref="V5:V6"/>
    <mergeCell ref="X5:Z5"/>
    <mergeCell ref="AC5:AF6"/>
    <mergeCell ref="AG5:AG6"/>
    <mergeCell ref="AH5:AI6"/>
    <mergeCell ref="AJ5:AJ6"/>
    <mergeCell ref="AK3:AM4"/>
    <mergeCell ref="A5:A12"/>
    <mergeCell ref="B5:B6"/>
    <mergeCell ref="C5:F6"/>
    <mergeCell ref="G5:G6"/>
    <mergeCell ref="H5:K6"/>
    <mergeCell ref="L5:L6"/>
    <mergeCell ref="M5:P6"/>
    <mergeCell ref="Q5:Q6"/>
    <mergeCell ref="R5:U6"/>
    <mergeCell ref="A1:Q1"/>
    <mergeCell ref="R1:AM1"/>
    <mergeCell ref="X2:AF2"/>
    <mergeCell ref="A3:G4"/>
    <mergeCell ref="H3:L4"/>
    <mergeCell ref="M3:Q4"/>
    <mergeCell ref="R3:V4"/>
    <mergeCell ref="W3:AB4"/>
    <mergeCell ref="AC3:AG4"/>
    <mergeCell ref="AH3:AJ4"/>
  </mergeCells>
  <printOptions/>
  <pageMargins left="0.7086614173228346" right="0.7086614173228346" top="0.5511811023622047" bottom="0.3543307086614173" header="0.31496062992125984" footer="0.31496062992125984"/>
  <pageSetup fitToWidth="2" fitToHeight="1"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dimension ref="A1:AJ24"/>
  <sheetViews>
    <sheetView zoomScale="90" zoomScaleNormal="90" zoomScaleSheetLayoutView="75" zoomScalePageLayoutView="0" workbookViewId="0" topLeftCell="A1">
      <selection activeCell="A1" sqref="A1:IV16384"/>
    </sheetView>
  </sheetViews>
  <sheetFormatPr defaultColWidth="9.00390625" defaultRowHeight="13.5"/>
  <cols>
    <col min="1" max="1" width="1.625" style="494" customWidth="1"/>
    <col min="2" max="2" width="5.25390625" style="494" customWidth="1"/>
    <col min="3" max="3" width="3.625" style="494" customWidth="1"/>
    <col min="4" max="5" width="4.625" style="494" customWidth="1"/>
    <col min="6" max="6" width="2.50390625" style="494" customWidth="1"/>
    <col min="7" max="7" width="7.125" style="494" customWidth="1"/>
    <col min="8" max="8" width="3.625" style="494" customWidth="1"/>
    <col min="9" max="9" width="1.75390625" style="494" customWidth="1"/>
    <col min="10" max="10" width="3.125" style="494" customWidth="1"/>
    <col min="11" max="11" width="9.00390625" style="494" customWidth="1"/>
    <col min="12" max="12" width="6.125" style="494" customWidth="1"/>
    <col min="13" max="13" width="3.125" style="494" customWidth="1"/>
    <col min="14" max="14" width="3.375" style="494" customWidth="1"/>
    <col min="15" max="15" width="3.125" style="494" customWidth="1"/>
    <col min="16" max="17" width="4.625" style="494" customWidth="1"/>
    <col min="18" max="18" width="3.125" style="494" customWidth="1"/>
    <col min="19" max="19" width="3.375" style="494" customWidth="1"/>
    <col min="20" max="20" width="3.125" style="494" customWidth="1"/>
    <col min="21" max="22" width="4.625" style="494" customWidth="1"/>
    <col min="23" max="23" width="3.125" style="494" customWidth="1"/>
    <col min="24" max="24" width="3.375" style="494" customWidth="1"/>
    <col min="25" max="72" width="4.625" style="494" customWidth="1"/>
    <col min="73" max="16384" width="9.00390625" style="494" customWidth="1"/>
  </cols>
  <sheetData>
    <row r="1" spans="2:24" ht="24.75" customHeight="1">
      <c r="B1" s="1321" t="s">
        <v>660</v>
      </c>
      <c r="C1" s="1321"/>
      <c r="D1" s="1321"/>
      <c r="E1" s="1321"/>
      <c r="F1" s="1321"/>
      <c r="G1" s="1321"/>
      <c r="H1" s="1321"/>
      <c r="I1" s="1321"/>
      <c r="J1" s="1321"/>
      <c r="K1" s="1321"/>
      <c r="L1" s="1321"/>
      <c r="M1" s="1321"/>
      <c r="N1" s="1321"/>
      <c r="O1" s="1321"/>
      <c r="P1" s="1321"/>
      <c r="Q1" s="1321"/>
      <c r="R1" s="1321"/>
      <c r="S1" s="1321"/>
      <c r="T1" s="1321"/>
      <c r="U1" s="1321"/>
      <c r="V1" s="1321"/>
      <c r="W1" s="1321"/>
      <c r="X1" s="1321"/>
    </row>
    <row r="2" spans="25:36" ht="24.75" customHeight="1" thickBot="1">
      <c r="Y2" s="508"/>
      <c r="Z2" s="508"/>
      <c r="AC2" s="508"/>
      <c r="AD2" s="508"/>
      <c r="AE2" s="508"/>
      <c r="AH2" s="508"/>
      <c r="AI2" s="508"/>
      <c r="AJ2" s="508"/>
    </row>
    <row r="3" spans="1:36" ht="24.75" customHeight="1">
      <c r="A3" s="1322" t="s">
        <v>393</v>
      </c>
      <c r="B3" s="1323"/>
      <c r="C3" s="1323"/>
      <c r="D3" s="1323"/>
      <c r="E3" s="1323"/>
      <c r="F3" s="1323"/>
      <c r="G3" s="1323"/>
      <c r="H3" s="1323"/>
      <c r="I3" s="1272"/>
      <c r="J3" s="1325"/>
      <c r="K3" s="1270" t="s">
        <v>394</v>
      </c>
      <c r="L3" s="1270"/>
      <c r="M3" s="1270"/>
      <c r="N3" s="1328"/>
      <c r="O3" s="1304"/>
      <c r="P3" s="1270" t="s">
        <v>395</v>
      </c>
      <c r="Q3" s="1270"/>
      <c r="R3" s="1270"/>
      <c r="S3" s="1328"/>
      <c r="T3" s="1325"/>
      <c r="U3" s="1270" t="s">
        <v>396</v>
      </c>
      <c r="V3" s="1270"/>
      <c r="W3" s="1270"/>
      <c r="X3" s="1330"/>
      <c r="Y3" s="508"/>
      <c r="Z3" s="508"/>
      <c r="AC3" s="508"/>
      <c r="AD3" s="508"/>
      <c r="AE3" s="508"/>
      <c r="AH3" s="508"/>
      <c r="AI3" s="508"/>
      <c r="AJ3" s="508"/>
    </row>
    <row r="4" spans="1:36" ht="24.75" customHeight="1" thickBot="1">
      <c r="A4" s="1324"/>
      <c r="B4" s="1297"/>
      <c r="C4" s="1297"/>
      <c r="D4" s="1297"/>
      <c r="E4" s="1297"/>
      <c r="F4" s="1297"/>
      <c r="G4" s="1297"/>
      <c r="H4" s="1297"/>
      <c r="I4" s="1298"/>
      <c r="J4" s="1326"/>
      <c r="K4" s="1327"/>
      <c r="L4" s="1327"/>
      <c r="M4" s="1327"/>
      <c r="N4" s="1329"/>
      <c r="O4" s="1315"/>
      <c r="P4" s="1327"/>
      <c r="Q4" s="1327"/>
      <c r="R4" s="1327"/>
      <c r="S4" s="1329"/>
      <c r="T4" s="1326"/>
      <c r="U4" s="1327"/>
      <c r="V4" s="1327"/>
      <c r="W4" s="1327"/>
      <c r="X4" s="1331"/>
      <c r="Y4" s="508"/>
      <c r="Z4" s="508"/>
      <c r="AA4" s="509"/>
      <c r="AB4" s="507"/>
      <c r="AC4" s="507"/>
      <c r="AD4" s="507"/>
      <c r="AE4" s="516"/>
      <c r="AG4" s="507"/>
      <c r="AH4" s="507"/>
      <c r="AI4" s="507"/>
      <c r="AJ4" s="516"/>
    </row>
    <row r="5" spans="1:35" s="523" customFormat="1" ht="30" customHeight="1">
      <c r="A5" s="1332"/>
      <c r="B5" s="1334" t="s">
        <v>397</v>
      </c>
      <c r="C5" s="1334"/>
      <c r="D5" s="1334"/>
      <c r="E5" s="1334"/>
      <c r="F5" s="1334"/>
      <c r="G5" s="1334"/>
      <c r="H5" s="1336" t="s">
        <v>398</v>
      </c>
      <c r="I5" s="1338"/>
      <c r="J5" s="518" t="s">
        <v>370</v>
      </c>
      <c r="K5" s="1340">
        <v>520717985</v>
      </c>
      <c r="L5" s="1340"/>
      <c r="M5" s="519" t="s">
        <v>371</v>
      </c>
      <c r="N5" s="520" t="s">
        <v>5</v>
      </c>
      <c r="O5" s="518" t="s">
        <v>370</v>
      </c>
      <c r="P5" s="1340">
        <v>16920</v>
      </c>
      <c r="Q5" s="1340"/>
      <c r="R5" s="519" t="s">
        <v>371</v>
      </c>
      <c r="S5" s="520" t="s">
        <v>14</v>
      </c>
      <c r="T5" s="1341">
        <v>15095</v>
      </c>
      <c r="U5" s="1342"/>
      <c r="V5" s="1342"/>
      <c r="W5" s="1342"/>
      <c r="X5" s="521" t="s">
        <v>14</v>
      </c>
      <c r="Y5" s="522"/>
      <c r="Z5" s="522"/>
      <c r="AA5" s="515"/>
      <c r="AC5" s="524"/>
      <c r="AD5" s="524"/>
      <c r="AH5" s="524"/>
      <c r="AI5" s="524"/>
    </row>
    <row r="6" spans="1:36" s="523" customFormat="1" ht="30" customHeight="1">
      <c r="A6" s="1333"/>
      <c r="B6" s="1335"/>
      <c r="C6" s="1335"/>
      <c r="D6" s="1335"/>
      <c r="E6" s="1335"/>
      <c r="F6" s="1335"/>
      <c r="G6" s="1335"/>
      <c r="H6" s="1337"/>
      <c r="I6" s="1339"/>
      <c r="J6" s="1345">
        <v>1006722685</v>
      </c>
      <c r="K6" s="1346"/>
      <c r="L6" s="1346"/>
      <c r="M6" s="1346"/>
      <c r="N6" s="526"/>
      <c r="O6" s="1345">
        <v>24864</v>
      </c>
      <c r="P6" s="1346"/>
      <c r="Q6" s="1346"/>
      <c r="R6" s="1346"/>
      <c r="S6" s="526"/>
      <c r="T6" s="1343"/>
      <c r="U6" s="1344"/>
      <c r="V6" s="1344"/>
      <c r="W6" s="1344"/>
      <c r="X6" s="527"/>
      <c r="Y6" s="522"/>
      <c r="Z6" s="522"/>
      <c r="AA6" s="515"/>
      <c r="AB6" s="524"/>
      <c r="AC6" s="524"/>
      <c r="AD6" s="524"/>
      <c r="AE6" s="528"/>
      <c r="AG6" s="524"/>
      <c r="AH6" s="524"/>
      <c r="AI6" s="524"/>
      <c r="AJ6" s="528"/>
    </row>
    <row r="7" spans="1:35" ht="30" customHeight="1">
      <c r="A7" s="1347"/>
      <c r="B7" s="1348" t="s">
        <v>399</v>
      </c>
      <c r="C7" s="1348"/>
      <c r="D7" s="1348"/>
      <c r="E7" s="1348"/>
      <c r="F7" s="1348"/>
      <c r="G7" s="1348"/>
      <c r="H7" s="1349" t="s">
        <v>400</v>
      </c>
      <c r="I7" s="1314"/>
      <c r="J7" s="530" t="s">
        <v>401</v>
      </c>
      <c r="K7" s="1350">
        <v>2795346427</v>
      </c>
      <c r="L7" s="1350"/>
      <c r="M7" s="531" t="s">
        <v>402</v>
      </c>
      <c r="N7" s="1351"/>
      <c r="O7" s="530" t="s">
        <v>401</v>
      </c>
      <c r="P7" s="1350">
        <v>76290</v>
      </c>
      <c r="Q7" s="1350"/>
      <c r="R7" s="531" t="s">
        <v>402</v>
      </c>
      <c r="S7" s="1351"/>
      <c r="T7" s="1353">
        <v>88328</v>
      </c>
      <c r="U7" s="1354"/>
      <c r="V7" s="1354"/>
      <c r="W7" s="1354"/>
      <c r="X7" s="1355"/>
      <c r="Y7" s="508"/>
      <c r="Z7" s="508"/>
      <c r="AA7" s="509"/>
      <c r="AC7" s="507"/>
      <c r="AD7" s="507"/>
      <c r="AH7" s="507"/>
      <c r="AI7" s="507"/>
    </row>
    <row r="8" spans="1:36" ht="30" customHeight="1">
      <c r="A8" s="1347"/>
      <c r="B8" s="1348"/>
      <c r="C8" s="1348"/>
      <c r="D8" s="1348"/>
      <c r="E8" s="1348"/>
      <c r="F8" s="1348"/>
      <c r="G8" s="1348"/>
      <c r="H8" s="1349"/>
      <c r="I8" s="1307"/>
      <c r="J8" s="1357">
        <v>5607148905</v>
      </c>
      <c r="K8" s="1358"/>
      <c r="L8" s="1358"/>
      <c r="M8" s="1358"/>
      <c r="N8" s="1352"/>
      <c r="O8" s="1357">
        <v>114680</v>
      </c>
      <c r="P8" s="1358"/>
      <c r="Q8" s="1358"/>
      <c r="R8" s="1358"/>
      <c r="S8" s="1352"/>
      <c r="T8" s="1353"/>
      <c r="U8" s="1354"/>
      <c r="V8" s="1354"/>
      <c r="W8" s="1354"/>
      <c r="X8" s="1356"/>
      <c r="Y8" s="508"/>
      <c r="Z8" s="508"/>
      <c r="AA8" s="508"/>
      <c r="AB8" s="507"/>
      <c r="AC8" s="507"/>
      <c r="AD8" s="507"/>
      <c r="AE8" s="516"/>
      <c r="AG8" s="507"/>
      <c r="AH8" s="507"/>
      <c r="AI8" s="507"/>
      <c r="AJ8" s="516"/>
    </row>
    <row r="9" spans="1:35" ht="30" customHeight="1">
      <c r="A9" s="1359"/>
      <c r="B9" s="1361" t="s">
        <v>11</v>
      </c>
      <c r="C9" s="1361"/>
      <c r="D9" s="1361"/>
      <c r="E9" s="1361"/>
      <c r="F9" s="1361"/>
      <c r="G9" s="1363" t="s">
        <v>403</v>
      </c>
      <c r="H9" s="1363"/>
      <c r="I9" s="1314"/>
      <c r="J9" s="530" t="s">
        <v>401</v>
      </c>
      <c r="K9" s="1350">
        <f>K5+K7</f>
        <v>3316064412</v>
      </c>
      <c r="L9" s="1350"/>
      <c r="M9" s="531" t="s">
        <v>402</v>
      </c>
      <c r="N9" s="1351"/>
      <c r="O9" s="530" t="s">
        <v>401</v>
      </c>
      <c r="P9" s="1350">
        <f>P5+P7</f>
        <v>93210</v>
      </c>
      <c r="Q9" s="1350"/>
      <c r="R9" s="531" t="s">
        <v>402</v>
      </c>
      <c r="S9" s="1351"/>
      <c r="T9" s="1353">
        <f>T5+T7</f>
        <v>103423</v>
      </c>
      <c r="U9" s="1354"/>
      <c r="V9" s="1354"/>
      <c r="W9" s="1354"/>
      <c r="X9" s="1355"/>
      <c r="Y9" s="508"/>
      <c r="Z9" s="508"/>
      <c r="AA9" s="508"/>
      <c r="AC9" s="507"/>
      <c r="AD9" s="507"/>
      <c r="AH9" s="507"/>
      <c r="AI9" s="507"/>
    </row>
    <row r="10" spans="1:36" ht="30" customHeight="1">
      <c r="A10" s="1360"/>
      <c r="B10" s="1362"/>
      <c r="C10" s="1362"/>
      <c r="D10" s="1362"/>
      <c r="E10" s="1362"/>
      <c r="F10" s="1362"/>
      <c r="G10" s="1364"/>
      <c r="H10" s="1364"/>
      <c r="I10" s="1307"/>
      <c r="J10" s="1357">
        <f>J6+J8</f>
        <v>6613871590</v>
      </c>
      <c r="K10" s="1358"/>
      <c r="L10" s="1358"/>
      <c r="M10" s="1358"/>
      <c r="N10" s="1352"/>
      <c r="O10" s="1357">
        <f>O6+O8</f>
        <v>139544</v>
      </c>
      <c r="P10" s="1358"/>
      <c r="Q10" s="1358"/>
      <c r="R10" s="1358"/>
      <c r="S10" s="1352"/>
      <c r="T10" s="1353"/>
      <c r="U10" s="1354"/>
      <c r="V10" s="1354"/>
      <c r="W10" s="1354"/>
      <c r="X10" s="1356"/>
      <c r="Y10" s="508"/>
      <c r="Z10" s="509"/>
      <c r="AA10" s="509"/>
      <c r="AB10" s="507"/>
      <c r="AC10" s="507"/>
      <c r="AD10" s="507"/>
      <c r="AE10" s="516"/>
      <c r="AG10" s="507"/>
      <c r="AH10" s="507"/>
      <c r="AI10" s="507"/>
      <c r="AJ10" s="516"/>
    </row>
    <row r="11" spans="1:35" ht="30" customHeight="1">
      <c r="A11" s="1365" t="s">
        <v>404</v>
      </c>
      <c r="B11" s="1366"/>
      <c r="C11" s="1371"/>
      <c r="D11" s="1348" t="s">
        <v>405</v>
      </c>
      <c r="E11" s="1348"/>
      <c r="F11" s="1348"/>
      <c r="G11" s="1348"/>
      <c r="H11" s="1372"/>
      <c r="I11" s="1314"/>
      <c r="J11" s="530" t="s">
        <v>401</v>
      </c>
      <c r="K11" s="1350">
        <v>2524586493</v>
      </c>
      <c r="L11" s="1350"/>
      <c r="M11" s="531" t="s">
        <v>402</v>
      </c>
      <c r="N11" s="1351"/>
      <c r="O11" s="530" t="s">
        <v>401</v>
      </c>
      <c r="P11" s="1350">
        <v>70235</v>
      </c>
      <c r="Q11" s="1350"/>
      <c r="R11" s="531" t="s">
        <v>402</v>
      </c>
      <c r="S11" s="1351"/>
      <c r="T11" s="1353">
        <v>82811</v>
      </c>
      <c r="U11" s="1354"/>
      <c r="V11" s="1354"/>
      <c r="W11" s="1354"/>
      <c r="X11" s="1355"/>
      <c r="Y11" s="508"/>
      <c r="Z11" s="509"/>
      <c r="AA11" s="509"/>
      <c r="AC11" s="507"/>
      <c r="AD11" s="507"/>
      <c r="AH11" s="507"/>
      <c r="AI11" s="507"/>
    </row>
    <row r="12" spans="1:36" ht="30" customHeight="1">
      <c r="A12" s="1367"/>
      <c r="B12" s="1368"/>
      <c r="C12" s="1371"/>
      <c r="D12" s="1271"/>
      <c r="E12" s="1271"/>
      <c r="F12" s="1271"/>
      <c r="G12" s="1271"/>
      <c r="H12" s="1373"/>
      <c r="I12" s="1307"/>
      <c r="J12" s="1357">
        <v>4929595762</v>
      </c>
      <c r="K12" s="1358"/>
      <c r="L12" s="1358"/>
      <c r="M12" s="1358"/>
      <c r="N12" s="1352"/>
      <c r="O12" s="1357">
        <v>104410</v>
      </c>
      <c r="P12" s="1358"/>
      <c r="Q12" s="1358"/>
      <c r="R12" s="1358"/>
      <c r="S12" s="1352"/>
      <c r="T12" s="1353"/>
      <c r="U12" s="1354"/>
      <c r="V12" s="1354"/>
      <c r="W12" s="1354"/>
      <c r="X12" s="1356"/>
      <c r="Y12" s="508"/>
      <c r="Z12" s="508"/>
      <c r="AA12" s="509"/>
      <c r="AB12" s="507"/>
      <c r="AC12" s="507"/>
      <c r="AD12" s="507"/>
      <c r="AE12" s="516"/>
      <c r="AG12" s="507"/>
      <c r="AH12" s="507"/>
      <c r="AI12" s="507"/>
      <c r="AJ12" s="516"/>
    </row>
    <row r="13" spans="1:35" ht="30" customHeight="1">
      <c r="A13" s="1367"/>
      <c r="B13" s="1368"/>
      <c r="C13" s="1313"/>
      <c r="D13" s="1283" t="s">
        <v>406</v>
      </c>
      <c r="E13" s="1283"/>
      <c r="F13" s="1283"/>
      <c r="G13" s="1283"/>
      <c r="H13" s="1374"/>
      <c r="I13" s="1314"/>
      <c r="J13" s="530" t="s">
        <v>401</v>
      </c>
      <c r="K13" s="1350">
        <v>151654769</v>
      </c>
      <c r="L13" s="1350"/>
      <c r="M13" s="531" t="s">
        <v>402</v>
      </c>
      <c r="N13" s="1351"/>
      <c r="O13" s="530" t="s">
        <v>401</v>
      </c>
      <c r="P13" s="1350">
        <v>4496</v>
      </c>
      <c r="Q13" s="1350"/>
      <c r="R13" s="531" t="s">
        <v>402</v>
      </c>
      <c r="S13" s="1351"/>
      <c r="T13" s="1353">
        <v>2787</v>
      </c>
      <c r="U13" s="1354"/>
      <c r="V13" s="1354"/>
      <c r="W13" s="1354"/>
      <c r="X13" s="1355"/>
      <c r="Y13" s="508"/>
      <c r="Z13" s="508"/>
      <c r="AA13" s="509"/>
      <c r="AC13" s="507"/>
      <c r="AD13" s="507"/>
      <c r="AH13" s="507"/>
      <c r="AI13" s="507"/>
    </row>
    <row r="14" spans="1:36" ht="30" customHeight="1">
      <c r="A14" s="1367"/>
      <c r="B14" s="1368"/>
      <c r="C14" s="1371"/>
      <c r="D14" s="1271"/>
      <c r="E14" s="1271"/>
      <c r="F14" s="1271"/>
      <c r="G14" s="1271"/>
      <c r="H14" s="1373"/>
      <c r="I14" s="1307"/>
      <c r="J14" s="1357">
        <v>224187009</v>
      </c>
      <c r="K14" s="1358"/>
      <c r="L14" s="1358"/>
      <c r="M14" s="1358"/>
      <c r="N14" s="1352"/>
      <c r="O14" s="1357">
        <v>6005</v>
      </c>
      <c r="P14" s="1358"/>
      <c r="Q14" s="1358"/>
      <c r="R14" s="1358"/>
      <c r="S14" s="1352"/>
      <c r="T14" s="1353"/>
      <c r="U14" s="1354"/>
      <c r="V14" s="1354"/>
      <c r="W14" s="1354"/>
      <c r="X14" s="1356"/>
      <c r="Y14" s="508"/>
      <c r="Z14" s="508"/>
      <c r="AA14" s="509"/>
      <c r="AB14" s="507"/>
      <c r="AC14" s="507"/>
      <c r="AD14" s="507"/>
      <c r="AE14" s="516"/>
      <c r="AG14" s="507"/>
      <c r="AH14" s="507"/>
      <c r="AI14" s="507"/>
      <c r="AJ14" s="516"/>
    </row>
    <row r="15" spans="1:35" ht="30" customHeight="1">
      <c r="A15" s="1367"/>
      <c r="B15" s="1368"/>
      <c r="C15" s="1313"/>
      <c r="D15" s="1283" t="s">
        <v>407</v>
      </c>
      <c r="E15" s="1283"/>
      <c r="F15" s="1283"/>
      <c r="G15" s="1283"/>
      <c r="H15" s="1374"/>
      <c r="I15" s="1314"/>
      <c r="J15" s="530" t="s">
        <v>401</v>
      </c>
      <c r="K15" s="1350">
        <v>263717811</v>
      </c>
      <c r="L15" s="1350"/>
      <c r="M15" s="531" t="s">
        <v>402</v>
      </c>
      <c r="N15" s="1351"/>
      <c r="O15" s="530" t="s">
        <v>401</v>
      </c>
      <c r="P15" s="1350">
        <v>6132</v>
      </c>
      <c r="Q15" s="1350"/>
      <c r="R15" s="531" t="s">
        <v>402</v>
      </c>
      <c r="S15" s="1351"/>
      <c r="T15" s="1353">
        <v>5891</v>
      </c>
      <c r="U15" s="1354"/>
      <c r="V15" s="1354"/>
      <c r="W15" s="1354"/>
      <c r="X15" s="1355"/>
      <c r="Y15" s="508"/>
      <c r="Z15" s="508"/>
      <c r="AA15" s="509"/>
      <c r="AC15" s="507"/>
      <c r="AD15" s="507"/>
      <c r="AH15" s="507"/>
      <c r="AI15" s="507"/>
    </row>
    <row r="16" spans="1:36" ht="30" customHeight="1">
      <c r="A16" s="1367"/>
      <c r="B16" s="1368"/>
      <c r="C16" s="1371"/>
      <c r="D16" s="1271"/>
      <c r="E16" s="1271"/>
      <c r="F16" s="1271"/>
      <c r="G16" s="1271"/>
      <c r="H16" s="1373"/>
      <c r="I16" s="1307"/>
      <c r="J16" s="1357">
        <v>643290788</v>
      </c>
      <c r="K16" s="1358"/>
      <c r="L16" s="1358"/>
      <c r="M16" s="1358"/>
      <c r="N16" s="1352"/>
      <c r="O16" s="1357">
        <v>9740</v>
      </c>
      <c r="P16" s="1358"/>
      <c r="Q16" s="1358"/>
      <c r="R16" s="1358"/>
      <c r="S16" s="1352"/>
      <c r="T16" s="1353"/>
      <c r="U16" s="1354"/>
      <c r="V16" s="1354"/>
      <c r="W16" s="1354"/>
      <c r="X16" s="1356"/>
      <c r="Y16" s="508"/>
      <c r="Z16" s="508"/>
      <c r="AA16" s="509"/>
      <c r="AB16" s="507"/>
      <c r="AC16" s="507"/>
      <c r="AD16" s="507"/>
      <c r="AE16" s="516"/>
      <c r="AG16" s="507"/>
      <c r="AH16" s="507"/>
      <c r="AI16" s="507"/>
      <c r="AJ16" s="516"/>
    </row>
    <row r="17" spans="1:35" ht="30" customHeight="1">
      <c r="A17" s="1367"/>
      <c r="B17" s="1368"/>
      <c r="C17" s="1313"/>
      <c r="D17" s="1316" t="s">
        <v>11</v>
      </c>
      <c r="E17" s="1316"/>
      <c r="F17" s="1316"/>
      <c r="G17" s="1316"/>
      <c r="H17" s="1363" t="s">
        <v>408</v>
      </c>
      <c r="I17" s="1314"/>
      <c r="J17" s="530" t="s">
        <v>401</v>
      </c>
      <c r="K17" s="1350">
        <f>K11+K13+K15</f>
        <v>2939959073</v>
      </c>
      <c r="L17" s="1350"/>
      <c r="M17" s="531" t="s">
        <v>402</v>
      </c>
      <c r="N17" s="1351"/>
      <c r="O17" s="530" t="s">
        <v>401</v>
      </c>
      <c r="P17" s="1350">
        <f>P11+P13+P15</f>
        <v>80863</v>
      </c>
      <c r="Q17" s="1350"/>
      <c r="R17" s="531" t="s">
        <v>402</v>
      </c>
      <c r="S17" s="1351"/>
      <c r="T17" s="1353">
        <f>T11+T13+T15</f>
        <v>91489</v>
      </c>
      <c r="U17" s="1354"/>
      <c r="V17" s="1354"/>
      <c r="W17" s="1354"/>
      <c r="X17" s="1355"/>
      <c r="Y17" s="508"/>
      <c r="Z17" s="508"/>
      <c r="AA17" s="509"/>
      <c r="AC17" s="507"/>
      <c r="AD17" s="507"/>
      <c r="AH17" s="507"/>
      <c r="AI17" s="507"/>
    </row>
    <row r="18" spans="1:36" ht="30" customHeight="1">
      <c r="A18" s="1369"/>
      <c r="B18" s="1370"/>
      <c r="C18" s="1371"/>
      <c r="D18" s="1375"/>
      <c r="E18" s="1375"/>
      <c r="F18" s="1375"/>
      <c r="G18" s="1375"/>
      <c r="H18" s="1364"/>
      <c r="I18" s="1307"/>
      <c r="J18" s="1357">
        <f>J12+J14+J16</f>
        <v>5797073559</v>
      </c>
      <c r="K18" s="1358"/>
      <c r="L18" s="1358"/>
      <c r="M18" s="1358"/>
      <c r="N18" s="1352"/>
      <c r="O18" s="1357">
        <f>O12+O14+O16</f>
        <v>120155</v>
      </c>
      <c r="P18" s="1358"/>
      <c r="Q18" s="1358"/>
      <c r="R18" s="1358"/>
      <c r="S18" s="1352"/>
      <c r="T18" s="1353"/>
      <c r="U18" s="1354"/>
      <c r="V18" s="1354"/>
      <c r="W18" s="1354"/>
      <c r="X18" s="1356"/>
      <c r="Y18" s="508"/>
      <c r="Z18" s="509"/>
      <c r="AA18" s="509"/>
      <c r="AB18" s="507"/>
      <c r="AC18" s="507"/>
      <c r="AD18" s="507"/>
      <c r="AE18" s="516"/>
      <c r="AG18" s="507"/>
      <c r="AH18" s="507"/>
      <c r="AI18" s="507"/>
      <c r="AJ18" s="516"/>
    </row>
    <row r="19" spans="1:35" ht="30" customHeight="1">
      <c r="A19" s="1359"/>
      <c r="B19" s="1377" t="s">
        <v>409</v>
      </c>
      <c r="C19" s="1377"/>
      <c r="D19" s="1377"/>
      <c r="E19" s="1377"/>
      <c r="F19" s="1377"/>
      <c r="G19" s="1363" t="s">
        <v>410</v>
      </c>
      <c r="H19" s="1363"/>
      <c r="I19" s="1314"/>
      <c r="J19" s="532" t="s">
        <v>401</v>
      </c>
      <c r="K19" s="1380">
        <f>K9-K17</f>
        <v>376105339</v>
      </c>
      <c r="L19" s="1380"/>
      <c r="M19" s="533" t="s">
        <v>402</v>
      </c>
      <c r="N19" s="1351"/>
      <c r="O19" s="532" t="s">
        <v>401</v>
      </c>
      <c r="P19" s="1380">
        <f>P9-P17</f>
        <v>12347</v>
      </c>
      <c r="Q19" s="1380"/>
      <c r="R19" s="533" t="s">
        <v>402</v>
      </c>
      <c r="S19" s="1351"/>
      <c r="T19" s="1353">
        <f>T9-T17</f>
        <v>11934</v>
      </c>
      <c r="U19" s="1354"/>
      <c r="V19" s="1354"/>
      <c r="W19" s="1354"/>
      <c r="X19" s="1355"/>
      <c r="Y19" s="508"/>
      <c r="Z19" s="509"/>
      <c r="AA19" s="509"/>
      <c r="AC19" s="507"/>
      <c r="AD19" s="507"/>
      <c r="AH19" s="507"/>
      <c r="AI19" s="507"/>
    </row>
    <row r="20" spans="1:24" ht="30" customHeight="1" thickBot="1">
      <c r="A20" s="1376"/>
      <c r="B20" s="1249"/>
      <c r="C20" s="1249"/>
      <c r="D20" s="1249"/>
      <c r="E20" s="1249"/>
      <c r="F20" s="1249"/>
      <c r="G20" s="1378"/>
      <c r="H20" s="1378"/>
      <c r="I20" s="1379"/>
      <c r="J20" s="1385">
        <f>J10-J18</f>
        <v>816798031</v>
      </c>
      <c r="K20" s="1386"/>
      <c r="L20" s="1386"/>
      <c r="M20" s="1386"/>
      <c r="N20" s="1381"/>
      <c r="O20" s="1385">
        <f>O10-O18</f>
        <v>19389</v>
      </c>
      <c r="P20" s="1386"/>
      <c r="Q20" s="1386"/>
      <c r="R20" s="1386"/>
      <c r="S20" s="1381"/>
      <c r="T20" s="1382"/>
      <c r="U20" s="1383"/>
      <c r="V20" s="1383"/>
      <c r="W20" s="1383"/>
      <c r="X20" s="1384"/>
    </row>
    <row r="21" spans="2:11" ht="18" customHeight="1">
      <c r="B21" s="506"/>
      <c r="C21" s="506"/>
      <c r="D21" s="507"/>
      <c r="E21" s="507"/>
      <c r="J21" s="507"/>
      <c r="K21" s="507"/>
    </row>
    <row r="22" spans="2:24" ht="18" customHeight="1">
      <c r="B22" s="512" t="s">
        <v>411</v>
      </c>
      <c r="C22" s="534"/>
      <c r="D22" s="1320" t="s">
        <v>412</v>
      </c>
      <c r="E22" s="1320"/>
      <c r="F22" s="1320"/>
      <c r="G22" s="1320"/>
      <c r="H22" s="1320"/>
      <c r="I22" s="1320"/>
      <c r="J22" s="1320"/>
      <c r="K22" s="1320"/>
      <c r="L22" s="1320"/>
      <c r="M22" s="1320"/>
      <c r="N22" s="1320"/>
      <c r="O22" s="1320"/>
      <c r="P22" s="1320"/>
      <c r="Q22" s="1320"/>
      <c r="R22" s="1320"/>
      <c r="S22" s="1320"/>
      <c r="T22" s="1320"/>
      <c r="U22" s="1320"/>
      <c r="V22" s="1320"/>
      <c r="W22" s="1320"/>
      <c r="X22" s="1320"/>
    </row>
    <row r="23" spans="2:24" ht="18" customHeight="1">
      <c r="B23" s="512">
        <v>2</v>
      </c>
      <c r="C23" s="534"/>
      <c r="D23" s="1320" t="s">
        <v>413</v>
      </c>
      <c r="E23" s="1320"/>
      <c r="F23" s="1320"/>
      <c r="G23" s="1320"/>
      <c r="H23" s="1320"/>
      <c r="I23" s="1320"/>
      <c r="J23" s="1320"/>
      <c r="K23" s="1320"/>
      <c r="L23" s="1320"/>
      <c r="M23" s="1320"/>
      <c r="N23" s="1320"/>
      <c r="O23" s="1320"/>
      <c r="P23" s="1320"/>
      <c r="Q23" s="1320"/>
      <c r="R23" s="1320"/>
      <c r="S23" s="1320"/>
      <c r="T23" s="1320"/>
      <c r="U23" s="1320"/>
      <c r="V23" s="1320"/>
      <c r="W23" s="1320"/>
      <c r="X23" s="1320"/>
    </row>
    <row r="24" spans="2:24" ht="18" customHeight="1">
      <c r="B24" s="512">
        <v>3</v>
      </c>
      <c r="C24" s="534"/>
      <c r="D24" s="1320" t="s">
        <v>414</v>
      </c>
      <c r="E24" s="1320"/>
      <c r="F24" s="1320"/>
      <c r="G24" s="1320"/>
      <c r="H24" s="1320"/>
      <c r="I24" s="1320"/>
      <c r="J24" s="1320"/>
      <c r="K24" s="1320"/>
      <c r="L24" s="1320"/>
      <c r="M24" s="1320"/>
      <c r="N24" s="1320"/>
      <c r="O24" s="1320"/>
      <c r="P24" s="1320"/>
      <c r="Q24" s="1320"/>
      <c r="R24" s="1320"/>
      <c r="S24" s="1320"/>
      <c r="T24" s="1320"/>
      <c r="U24" s="1320"/>
      <c r="V24" s="1320"/>
      <c r="W24" s="1320"/>
      <c r="X24" s="1320"/>
    </row>
    <row r="25" ht="18" customHeight="1"/>
    <row r="26" ht="18" customHeight="1"/>
    <row r="27" ht="18" customHeight="1"/>
    <row r="28" ht="18" customHeight="1"/>
    <row r="29" ht="18" customHeight="1"/>
    <row r="30" ht="18" customHeight="1"/>
    <row r="31" ht="18" customHeight="1"/>
    <row r="32" ht="18" customHeight="1"/>
  </sheetData>
  <sheetProtection/>
  <mergeCells count="108">
    <mergeCell ref="D22:X22"/>
    <mergeCell ref="D23:X23"/>
    <mergeCell ref="D24:X24"/>
    <mergeCell ref="P19:Q19"/>
    <mergeCell ref="S19:S20"/>
    <mergeCell ref="T19:W20"/>
    <mergeCell ref="X19:X20"/>
    <mergeCell ref="J20:M20"/>
    <mergeCell ref="O20:R20"/>
    <mergeCell ref="A19:A20"/>
    <mergeCell ref="B19:F20"/>
    <mergeCell ref="G19:H20"/>
    <mergeCell ref="I19:I20"/>
    <mergeCell ref="K19:L19"/>
    <mergeCell ref="N19:N20"/>
    <mergeCell ref="P17:Q17"/>
    <mergeCell ref="S17:S18"/>
    <mergeCell ref="T17:W18"/>
    <mergeCell ref="X17:X18"/>
    <mergeCell ref="J18:M18"/>
    <mergeCell ref="O18:R18"/>
    <mergeCell ref="C17:C18"/>
    <mergeCell ref="D17:G18"/>
    <mergeCell ref="H17:H18"/>
    <mergeCell ref="I17:I18"/>
    <mergeCell ref="K17:L17"/>
    <mergeCell ref="N17:N18"/>
    <mergeCell ref="P15:Q15"/>
    <mergeCell ref="S15:S16"/>
    <mergeCell ref="T15:W16"/>
    <mergeCell ref="X15:X16"/>
    <mergeCell ref="J16:M16"/>
    <mergeCell ref="O16:R16"/>
    <mergeCell ref="C15:C16"/>
    <mergeCell ref="D15:G16"/>
    <mergeCell ref="H15:H16"/>
    <mergeCell ref="I15:I16"/>
    <mergeCell ref="K15:L15"/>
    <mergeCell ref="N15:N16"/>
    <mergeCell ref="K13:L13"/>
    <mergeCell ref="N13:N14"/>
    <mergeCell ref="P13:Q13"/>
    <mergeCell ref="S13:S14"/>
    <mergeCell ref="T13:W14"/>
    <mergeCell ref="X13:X14"/>
    <mergeCell ref="J14:M14"/>
    <mergeCell ref="O14:R14"/>
    <mergeCell ref="N11:N12"/>
    <mergeCell ref="P11:Q11"/>
    <mergeCell ref="S11:S12"/>
    <mergeCell ref="T11:W12"/>
    <mergeCell ref="X11:X12"/>
    <mergeCell ref="J12:M12"/>
    <mergeCell ref="O12:R12"/>
    <mergeCell ref="A11:B18"/>
    <mergeCell ref="C11:C12"/>
    <mergeCell ref="D11:G12"/>
    <mergeCell ref="H11:H12"/>
    <mergeCell ref="I11:I12"/>
    <mergeCell ref="K11:L11"/>
    <mergeCell ref="C13:C14"/>
    <mergeCell ref="D13:G14"/>
    <mergeCell ref="H13:H14"/>
    <mergeCell ref="I13:I14"/>
    <mergeCell ref="P9:Q9"/>
    <mergeCell ref="S9:S10"/>
    <mergeCell ref="T9:W10"/>
    <mergeCell ref="X9:X10"/>
    <mergeCell ref="J10:M10"/>
    <mergeCell ref="O10:R10"/>
    <mergeCell ref="A9:A10"/>
    <mergeCell ref="B9:F10"/>
    <mergeCell ref="G9:H10"/>
    <mergeCell ref="I9:I10"/>
    <mergeCell ref="K9:L9"/>
    <mergeCell ref="N9:N10"/>
    <mergeCell ref="P7:Q7"/>
    <mergeCell ref="S7:S8"/>
    <mergeCell ref="T7:W8"/>
    <mergeCell ref="X7:X8"/>
    <mergeCell ref="J8:M8"/>
    <mergeCell ref="O8:R8"/>
    <mergeCell ref="A7:A8"/>
    <mergeCell ref="B7:G8"/>
    <mergeCell ref="H7:H8"/>
    <mergeCell ref="I7:I8"/>
    <mergeCell ref="K7:L7"/>
    <mergeCell ref="N7:N8"/>
    <mergeCell ref="X3:X4"/>
    <mergeCell ref="A5:A6"/>
    <mergeCell ref="B5:G6"/>
    <mergeCell ref="H5:H6"/>
    <mergeCell ref="I5:I6"/>
    <mergeCell ref="K5:L5"/>
    <mergeCell ref="P5:Q5"/>
    <mergeCell ref="T5:W6"/>
    <mergeCell ref="J6:M6"/>
    <mergeCell ref="O6:R6"/>
    <mergeCell ref="B1:X1"/>
    <mergeCell ref="A3:I4"/>
    <mergeCell ref="J3:J4"/>
    <mergeCell ref="K3:M4"/>
    <mergeCell ref="N3:N4"/>
    <mergeCell ref="O3:O4"/>
    <mergeCell ref="P3:R4"/>
    <mergeCell ref="S3:S4"/>
    <mergeCell ref="T3:T4"/>
    <mergeCell ref="U3:W4"/>
  </mergeCells>
  <printOptions/>
  <pageMargins left="0.5905511811023623" right="0.5905511811023623" top="0.984251968503937" bottom="0.984251968503937" header="0.5118110236220472" footer="0.5118110236220472"/>
  <pageSetup firstPageNumber="220" useFirstPageNumber="1" horizontalDpi="600" verticalDpi="600" orientation="portrait" paperSize="9" scale="94" r:id="rId1"/>
</worksheet>
</file>

<file path=xl/worksheets/sheet18.xml><?xml version="1.0" encoding="utf-8"?>
<worksheet xmlns="http://schemas.openxmlformats.org/spreadsheetml/2006/main" xmlns:r="http://schemas.openxmlformats.org/officeDocument/2006/relationships">
  <dimension ref="A1:AG30"/>
  <sheetViews>
    <sheetView zoomScaleSheetLayoutView="75" zoomScalePageLayoutView="0" workbookViewId="0" topLeftCell="A1">
      <selection activeCell="A1" sqref="A1:IV16384"/>
    </sheetView>
  </sheetViews>
  <sheetFormatPr defaultColWidth="9.00390625" defaultRowHeight="13.5"/>
  <cols>
    <col min="1" max="1" width="1.625" style="535" customWidth="1"/>
    <col min="2" max="2" width="3.00390625" style="535" customWidth="1"/>
    <col min="3" max="3" width="2.375" style="535" customWidth="1"/>
    <col min="4" max="7" width="3.50390625" style="535" customWidth="1"/>
    <col min="8" max="8" width="3.125" style="535" customWidth="1"/>
    <col min="9" max="10" width="2.625" style="535" customWidth="1"/>
    <col min="11" max="12" width="3.125" style="535" customWidth="1"/>
    <col min="13" max="16" width="2.625" style="535" customWidth="1"/>
    <col min="17" max="18" width="3.125" style="535" customWidth="1"/>
    <col min="19" max="22" width="2.625" style="535" customWidth="1"/>
    <col min="23" max="24" width="3.125" style="535" customWidth="1"/>
    <col min="25" max="28" width="2.625" style="535" customWidth="1"/>
    <col min="29" max="29" width="3.125" style="535" customWidth="1"/>
    <col min="30" max="30" width="6.00390625" style="535" customWidth="1"/>
    <col min="31" max="31" width="2.625" style="535" customWidth="1"/>
    <col min="32" max="32" width="3.50390625" style="535" customWidth="1"/>
    <col min="33" max="57" width="4.625" style="535" customWidth="1"/>
    <col min="58" max="16384" width="9.00390625" style="535" customWidth="1"/>
  </cols>
  <sheetData>
    <row r="1" spans="2:32" ht="24.75" customHeight="1">
      <c r="B1" s="1387" t="s">
        <v>661</v>
      </c>
      <c r="C1" s="1387"/>
      <c r="D1" s="1387"/>
      <c r="E1" s="1387"/>
      <c r="F1" s="1387"/>
      <c r="G1" s="1387"/>
      <c r="H1" s="1387"/>
      <c r="I1" s="1387"/>
      <c r="J1" s="1387"/>
      <c r="K1" s="1387"/>
      <c r="L1" s="1387"/>
      <c r="M1" s="1387"/>
      <c r="N1" s="1387"/>
      <c r="O1" s="1387"/>
      <c r="P1" s="1387"/>
      <c r="Q1" s="1387"/>
      <c r="R1" s="1387"/>
      <c r="S1" s="1387"/>
      <c r="T1" s="1387"/>
      <c r="U1" s="1387"/>
      <c r="V1" s="1387"/>
      <c r="W1" s="1387"/>
      <c r="X1" s="1387"/>
      <c r="Y1" s="1387"/>
      <c r="Z1" s="1387"/>
      <c r="AA1" s="1387"/>
      <c r="AB1" s="1387"/>
      <c r="AC1" s="1387"/>
      <c r="AD1" s="1387"/>
      <c r="AE1" s="1387"/>
      <c r="AF1" s="1387"/>
    </row>
    <row r="2" ht="24.75" customHeight="1" thickBot="1"/>
    <row r="3" spans="1:32" ht="30" customHeight="1">
      <c r="A3" s="1388" t="s">
        <v>26</v>
      </c>
      <c r="B3" s="1208"/>
      <c r="C3" s="1208"/>
      <c r="D3" s="1208"/>
      <c r="E3" s="1208"/>
      <c r="F3" s="1208"/>
      <c r="G3" s="1208"/>
      <c r="H3" s="1389"/>
      <c r="I3" s="536"/>
      <c r="J3" s="1196" t="s">
        <v>415</v>
      </c>
      <c r="K3" s="1196"/>
      <c r="L3" s="1196"/>
      <c r="M3" s="1196"/>
      <c r="N3" s="1196"/>
      <c r="O3" s="1196"/>
      <c r="P3" s="1196"/>
      <c r="Q3" s="1196"/>
      <c r="R3" s="1196"/>
      <c r="S3" s="1196"/>
      <c r="T3" s="537"/>
      <c r="U3" s="538"/>
      <c r="V3" s="1196" t="s">
        <v>416</v>
      </c>
      <c r="W3" s="1393"/>
      <c r="X3" s="1393"/>
      <c r="Y3" s="1393"/>
      <c r="Z3" s="1393"/>
      <c r="AA3" s="1393"/>
      <c r="AB3" s="1393"/>
      <c r="AC3" s="1393"/>
      <c r="AD3" s="1393"/>
      <c r="AE3" s="1393"/>
      <c r="AF3" s="539"/>
    </row>
    <row r="4" spans="1:32" ht="30" customHeight="1" thickBot="1">
      <c r="A4" s="1390"/>
      <c r="B4" s="1391"/>
      <c r="C4" s="1391"/>
      <c r="D4" s="1391"/>
      <c r="E4" s="1391"/>
      <c r="F4" s="1391"/>
      <c r="G4" s="1391"/>
      <c r="H4" s="1392"/>
      <c r="I4" s="541"/>
      <c r="J4" s="1394" t="s">
        <v>396</v>
      </c>
      <c r="K4" s="1394"/>
      <c r="L4" s="1394"/>
      <c r="M4" s="1394"/>
      <c r="N4" s="542"/>
      <c r="O4" s="543"/>
      <c r="P4" s="1394" t="s">
        <v>394</v>
      </c>
      <c r="Q4" s="1394"/>
      <c r="R4" s="1394"/>
      <c r="S4" s="1394"/>
      <c r="T4" s="544"/>
      <c r="U4" s="545"/>
      <c r="V4" s="1394" t="s">
        <v>396</v>
      </c>
      <c r="W4" s="1394"/>
      <c r="X4" s="1394"/>
      <c r="Y4" s="1394"/>
      <c r="Z4" s="542"/>
      <c r="AA4" s="543"/>
      <c r="AB4" s="1394" t="s">
        <v>394</v>
      </c>
      <c r="AC4" s="1394"/>
      <c r="AD4" s="1394"/>
      <c r="AE4" s="1394"/>
      <c r="AF4" s="546"/>
    </row>
    <row r="5" spans="1:32" ht="24.75" customHeight="1">
      <c r="A5" s="1395"/>
      <c r="B5" s="1397" t="s">
        <v>417</v>
      </c>
      <c r="C5" s="1398"/>
      <c r="D5" s="1398"/>
      <c r="E5" s="1398"/>
      <c r="F5" s="1398"/>
      <c r="G5" s="1398"/>
      <c r="H5" s="1338" t="s">
        <v>398</v>
      </c>
      <c r="I5" s="547" t="s">
        <v>418</v>
      </c>
      <c r="J5" s="1401">
        <v>0</v>
      </c>
      <c r="K5" s="1401"/>
      <c r="L5" s="1401"/>
      <c r="M5" s="548" t="s">
        <v>419</v>
      </c>
      <c r="N5" s="549" t="s">
        <v>14</v>
      </c>
      <c r="O5" s="547" t="s">
        <v>401</v>
      </c>
      <c r="P5" s="1401">
        <v>0</v>
      </c>
      <c r="Q5" s="1401"/>
      <c r="R5" s="1401"/>
      <c r="S5" s="548" t="s">
        <v>402</v>
      </c>
      <c r="T5" s="549" t="s">
        <v>5</v>
      </c>
      <c r="U5" s="547" t="s">
        <v>370</v>
      </c>
      <c r="V5" s="1401">
        <v>71</v>
      </c>
      <c r="W5" s="1401"/>
      <c r="X5" s="1401"/>
      <c r="Y5" s="548" t="s">
        <v>371</v>
      </c>
      <c r="Z5" s="549" t="s">
        <v>14</v>
      </c>
      <c r="AA5" s="547" t="s">
        <v>370</v>
      </c>
      <c r="AB5" s="1401">
        <v>1803737</v>
      </c>
      <c r="AC5" s="1401"/>
      <c r="AD5" s="1401"/>
      <c r="AE5" s="548" t="s">
        <v>371</v>
      </c>
      <c r="AF5" s="500" t="s">
        <v>5</v>
      </c>
    </row>
    <row r="6" spans="1:32" ht="24.75" customHeight="1">
      <c r="A6" s="1396"/>
      <c r="B6" s="1399"/>
      <c r="C6" s="1399"/>
      <c r="D6" s="1399"/>
      <c r="E6" s="1399"/>
      <c r="F6" s="1399"/>
      <c r="G6" s="1399"/>
      <c r="H6" s="1400"/>
      <c r="I6" s="1402">
        <v>0</v>
      </c>
      <c r="J6" s="1403"/>
      <c r="K6" s="1403"/>
      <c r="L6" s="1403"/>
      <c r="M6" s="1403"/>
      <c r="N6" s="550"/>
      <c r="O6" s="1402">
        <v>0</v>
      </c>
      <c r="P6" s="1403"/>
      <c r="Q6" s="1403"/>
      <c r="R6" s="1403"/>
      <c r="S6" s="1403"/>
      <c r="T6" s="551"/>
      <c r="U6" s="1402">
        <v>753</v>
      </c>
      <c r="V6" s="1404"/>
      <c r="W6" s="1404"/>
      <c r="X6" s="1404"/>
      <c r="Y6" s="1404"/>
      <c r="Z6" s="551"/>
      <c r="AA6" s="1402">
        <v>496936828</v>
      </c>
      <c r="AB6" s="1404"/>
      <c r="AC6" s="1404"/>
      <c r="AD6" s="1404"/>
      <c r="AE6" s="1404"/>
      <c r="AF6" s="552"/>
    </row>
    <row r="7" spans="1:32" ht="24.75" customHeight="1">
      <c r="A7" s="1405"/>
      <c r="B7" s="1407" t="s">
        <v>420</v>
      </c>
      <c r="C7" s="1408"/>
      <c r="D7" s="1408"/>
      <c r="E7" s="1408"/>
      <c r="F7" s="1408"/>
      <c r="G7" s="1408"/>
      <c r="H7" s="1410" t="s">
        <v>421</v>
      </c>
      <c r="I7" s="553" t="s">
        <v>422</v>
      </c>
      <c r="J7" s="1411">
        <v>0</v>
      </c>
      <c r="K7" s="1411"/>
      <c r="L7" s="1411"/>
      <c r="M7" s="554" t="s">
        <v>423</v>
      </c>
      <c r="N7" s="1412"/>
      <c r="O7" s="553" t="s">
        <v>422</v>
      </c>
      <c r="P7" s="1411">
        <v>0</v>
      </c>
      <c r="Q7" s="1411"/>
      <c r="R7" s="1411"/>
      <c r="S7" s="554" t="s">
        <v>423</v>
      </c>
      <c r="T7" s="1412"/>
      <c r="U7" s="553" t="s">
        <v>422</v>
      </c>
      <c r="V7" s="1411">
        <v>221</v>
      </c>
      <c r="W7" s="1411"/>
      <c r="X7" s="1411"/>
      <c r="Y7" s="554" t="s">
        <v>423</v>
      </c>
      <c r="Z7" s="1412"/>
      <c r="AA7" s="553" t="s">
        <v>422</v>
      </c>
      <c r="AB7" s="1411">
        <v>6851594</v>
      </c>
      <c r="AC7" s="1411"/>
      <c r="AD7" s="1411"/>
      <c r="AE7" s="554" t="s">
        <v>423</v>
      </c>
      <c r="AF7" s="1415"/>
    </row>
    <row r="8" spans="1:32" ht="24.75" customHeight="1">
      <c r="A8" s="1406"/>
      <c r="B8" s="1409"/>
      <c r="C8" s="1409"/>
      <c r="D8" s="1409"/>
      <c r="E8" s="1409"/>
      <c r="F8" s="1409"/>
      <c r="G8" s="1409"/>
      <c r="H8" s="1400"/>
      <c r="I8" s="1402">
        <v>0</v>
      </c>
      <c r="J8" s="1403"/>
      <c r="K8" s="1403"/>
      <c r="L8" s="1403"/>
      <c r="M8" s="1403"/>
      <c r="N8" s="1413"/>
      <c r="O8" s="1402">
        <v>0</v>
      </c>
      <c r="P8" s="1403"/>
      <c r="Q8" s="1403"/>
      <c r="R8" s="1403"/>
      <c r="S8" s="1403"/>
      <c r="T8" s="1414"/>
      <c r="U8" s="1402">
        <v>1276</v>
      </c>
      <c r="V8" s="1404"/>
      <c r="W8" s="1404"/>
      <c r="X8" s="1404"/>
      <c r="Y8" s="1404"/>
      <c r="Z8" s="1414"/>
      <c r="AA8" s="1402">
        <v>1329486352</v>
      </c>
      <c r="AB8" s="1404"/>
      <c r="AC8" s="1404"/>
      <c r="AD8" s="1404"/>
      <c r="AE8" s="1404"/>
      <c r="AF8" s="1416"/>
    </row>
    <row r="9" spans="1:32" ht="24.75" customHeight="1">
      <c r="A9" s="1332"/>
      <c r="B9" s="1417"/>
      <c r="C9" s="1418" t="s">
        <v>424</v>
      </c>
      <c r="D9" s="1408"/>
      <c r="E9" s="1408"/>
      <c r="F9" s="1408"/>
      <c r="G9" s="1408"/>
      <c r="H9" s="1419"/>
      <c r="I9" s="553" t="s">
        <v>422</v>
      </c>
      <c r="J9" s="1411">
        <v>0</v>
      </c>
      <c r="K9" s="1411"/>
      <c r="L9" s="1411"/>
      <c r="M9" s="554" t="s">
        <v>423</v>
      </c>
      <c r="N9" s="1412"/>
      <c r="O9" s="553" t="s">
        <v>422</v>
      </c>
      <c r="P9" s="1411">
        <v>0</v>
      </c>
      <c r="Q9" s="1411"/>
      <c r="R9" s="1411"/>
      <c r="S9" s="554" t="s">
        <v>423</v>
      </c>
      <c r="T9" s="1412"/>
      <c r="U9" s="555" t="s">
        <v>422</v>
      </c>
      <c r="V9" s="1421">
        <v>1</v>
      </c>
      <c r="W9" s="1421"/>
      <c r="X9" s="1421"/>
      <c r="Y9" s="556" t="s">
        <v>423</v>
      </c>
      <c r="Z9" s="1412"/>
      <c r="AA9" s="555" t="s">
        <v>422</v>
      </c>
      <c r="AB9" s="1421">
        <v>39500</v>
      </c>
      <c r="AC9" s="1421"/>
      <c r="AD9" s="1421"/>
      <c r="AE9" s="556" t="s">
        <v>423</v>
      </c>
      <c r="AF9" s="1415"/>
    </row>
    <row r="10" spans="1:32" ht="24.75" customHeight="1">
      <c r="A10" s="1396"/>
      <c r="B10" s="1400"/>
      <c r="C10" s="1420"/>
      <c r="D10" s="1399"/>
      <c r="E10" s="1399"/>
      <c r="F10" s="1399"/>
      <c r="G10" s="1399"/>
      <c r="H10" s="1400"/>
      <c r="I10" s="1402">
        <v>0</v>
      </c>
      <c r="J10" s="1403"/>
      <c r="K10" s="1403"/>
      <c r="L10" s="1403"/>
      <c r="M10" s="1403"/>
      <c r="N10" s="1414"/>
      <c r="O10" s="1402">
        <v>0</v>
      </c>
      <c r="P10" s="1403"/>
      <c r="Q10" s="1403"/>
      <c r="R10" s="1403"/>
      <c r="S10" s="1403"/>
      <c r="T10" s="1414"/>
      <c r="U10" s="1402">
        <v>223</v>
      </c>
      <c r="V10" s="1404"/>
      <c r="W10" s="1404"/>
      <c r="X10" s="1404"/>
      <c r="Y10" s="1404"/>
      <c r="Z10" s="1414"/>
      <c r="AA10" s="1402">
        <v>257099695</v>
      </c>
      <c r="AB10" s="1404"/>
      <c r="AC10" s="1404"/>
      <c r="AD10" s="1404"/>
      <c r="AE10" s="1404"/>
      <c r="AF10" s="1416"/>
    </row>
    <row r="11" spans="1:32" ht="24.75" customHeight="1">
      <c r="A11" s="1405"/>
      <c r="B11" s="1407" t="s">
        <v>425</v>
      </c>
      <c r="C11" s="1408"/>
      <c r="D11" s="1408"/>
      <c r="E11" s="1408"/>
      <c r="F11" s="1408"/>
      <c r="G11" s="1422" t="s">
        <v>426</v>
      </c>
      <c r="H11" s="1419"/>
      <c r="I11" s="555" t="s">
        <v>422</v>
      </c>
      <c r="J11" s="1421">
        <f>J5+J7</f>
        <v>0</v>
      </c>
      <c r="K11" s="1421"/>
      <c r="L11" s="1421"/>
      <c r="M11" s="556" t="s">
        <v>423</v>
      </c>
      <c r="N11" s="1412"/>
      <c r="O11" s="555" t="s">
        <v>422</v>
      </c>
      <c r="P11" s="1421">
        <f>P5+P7</f>
        <v>0</v>
      </c>
      <c r="Q11" s="1421"/>
      <c r="R11" s="1421"/>
      <c r="S11" s="556" t="s">
        <v>423</v>
      </c>
      <c r="T11" s="1412"/>
      <c r="U11" s="555" t="s">
        <v>422</v>
      </c>
      <c r="V11" s="1421">
        <f>V5+V7</f>
        <v>292</v>
      </c>
      <c r="W11" s="1421"/>
      <c r="X11" s="1421"/>
      <c r="Y11" s="556" t="s">
        <v>423</v>
      </c>
      <c r="Z11" s="1412"/>
      <c r="AA11" s="555" t="s">
        <v>422</v>
      </c>
      <c r="AB11" s="1421">
        <f>AB5+AB7</f>
        <v>8655331</v>
      </c>
      <c r="AC11" s="1421"/>
      <c r="AD11" s="1421"/>
      <c r="AE11" s="556" t="s">
        <v>423</v>
      </c>
      <c r="AF11" s="1415"/>
    </row>
    <row r="12" spans="1:32" ht="24.75" customHeight="1">
      <c r="A12" s="1333"/>
      <c r="B12" s="1399"/>
      <c r="C12" s="1399"/>
      <c r="D12" s="1399"/>
      <c r="E12" s="1399"/>
      <c r="F12" s="1399"/>
      <c r="G12" s="1399"/>
      <c r="H12" s="1400"/>
      <c r="I12" s="1402">
        <f>I6+I8</f>
        <v>0</v>
      </c>
      <c r="J12" s="1404"/>
      <c r="K12" s="1404"/>
      <c r="L12" s="1404"/>
      <c r="M12" s="1404"/>
      <c r="N12" s="1414"/>
      <c r="O12" s="1402">
        <f>O6+O8</f>
        <v>0</v>
      </c>
      <c r="P12" s="1404"/>
      <c r="Q12" s="1404"/>
      <c r="R12" s="1404"/>
      <c r="S12" s="1404"/>
      <c r="T12" s="1414"/>
      <c r="U12" s="1402">
        <f>U6+U8</f>
        <v>2029</v>
      </c>
      <c r="V12" s="1404"/>
      <c r="W12" s="1404"/>
      <c r="X12" s="1404"/>
      <c r="Y12" s="1404"/>
      <c r="Z12" s="1414"/>
      <c r="AA12" s="1402">
        <f>AA6+AA8</f>
        <v>1826423180</v>
      </c>
      <c r="AB12" s="1404"/>
      <c r="AC12" s="1404"/>
      <c r="AD12" s="1404"/>
      <c r="AE12" s="1404"/>
      <c r="AF12" s="1416"/>
    </row>
    <row r="13" spans="1:32" ht="24.75" customHeight="1">
      <c r="A13" s="1424" t="s">
        <v>404</v>
      </c>
      <c r="B13" s="1419"/>
      <c r="C13" s="1423"/>
      <c r="D13" s="1407" t="s">
        <v>405</v>
      </c>
      <c r="E13" s="1408"/>
      <c r="F13" s="1408"/>
      <c r="G13" s="1408"/>
      <c r="H13" s="1410"/>
      <c r="I13" s="555" t="s">
        <v>422</v>
      </c>
      <c r="J13" s="1421">
        <v>0</v>
      </c>
      <c r="K13" s="1421"/>
      <c r="L13" s="1421"/>
      <c r="M13" s="556" t="s">
        <v>423</v>
      </c>
      <c r="N13" s="1412"/>
      <c r="O13" s="555" t="s">
        <v>422</v>
      </c>
      <c r="P13" s="1421">
        <v>0</v>
      </c>
      <c r="Q13" s="1421"/>
      <c r="R13" s="1421"/>
      <c r="S13" s="556" t="s">
        <v>423</v>
      </c>
      <c r="T13" s="1412"/>
      <c r="U13" s="555" t="s">
        <v>422</v>
      </c>
      <c r="V13" s="1421">
        <v>45</v>
      </c>
      <c r="W13" s="1421"/>
      <c r="X13" s="1421"/>
      <c r="Y13" s="556" t="s">
        <v>423</v>
      </c>
      <c r="Z13" s="1412"/>
      <c r="AA13" s="553" t="s">
        <v>370</v>
      </c>
      <c r="AB13" s="1411">
        <v>3693697</v>
      </c>
      <c r="AC13" s="1411"/>
      <c r="AD13" s="1411"/>
      <c r="AE13" s="554" t="s">
        <v>371</v>
      </c>
      <c r="AF13" s="1415"/>
    </row>
    <row r="14" spans="1:32" ht="24.75" customHeight="1">
      <c r="A14" s="1406"/>
      <c r="B14" s="1425"/>
      <c r="C14" s="1420"/>
      <c r="D14" s="1399"/>
      <c r="E14" s="1399"/>
      <c r="F14" s="1399"/>
      <c r="G14" s="1399"/>
      <c r="H14" s="1400"/>
      <c r="I14" s="1402">
        <v>0</v>
      </c>
      <c r="J14" s="1403"/>
      <c r="K14" s="1403"/>
      <c r="L14" s="1403"/>
      <c r="M14" s="1403"/>
      <c r="N14" s="1414"/>
      <c r="O14" s="1402">
        <v>0</v>
      </c>
      <c r="P14" s="1403"/>
      <c r="Q14" s="1403"/>
      <c r="R14" s="1403"/>
      <c r="S14" s="1403"/>
      <c r="T14" s="1414"/>
      <c r="U14" s="1402">
        <v>392</v>
      </c>
      <c r="V14" s="1404"/>
      <c r="W14" s="1404"/>
      <c r="X14" s="1404"/>
      <c r="Y14" s="1404"/>
      <c r="Z14" s="1414"/>
      <c r="AA14" s="1402">
        <v>971962899</v>
      </c>
      <c r="AB14" s="1404"/>
      <c r="AC14" s="1404"/>
      <c r="AD14" s="1404"/>
      <c r="AE14" s="1404"/>
      <c r="AF14" s="1416"/>
    </row>
    <row r="15" spans="1:32" ht="24.75" customHeight="1">
      <c r="A15" s="1406"/>
      <c r="B15" s="1425"/>
      <c r="C15" s="1423"/>
      <c r="D15" s="1407" t="s">
        <v>427</v>
      </c>
      <c r="E15" s="1408"/>
      <c r="F15" s="1408"/>
      <c r="G15" s="1408"/>
      <c r="H15" s="1410"/>
      <c r="I15" s="555" t="s">
        <v>422</v>
      </c>
      <c r="J15" s="1421">
        <v>0</v>
      </c>
      <c r="K15" s="1421"/>
      <c r="L15" s="1421"/>
      <c r="M15" s="556" t="s">
        <v>423</v>
      </c>
      <c r="N15" s="1412"/>
      <c r="O15" s="555" t="s">
        <v>422</v>
      </c>
      <c r="P15" s="1421" t="s">
        <v>428</v>
      </c>
      <c r="Q15" s="1421"/>
      <c r="R15" s="1421"/>
      <c r="S15" s="556" t="s">
        <v>423</v>
      </c>
      <c r="T15" s="1412"/>
      <c r="U15" s="555" t="s">
        <v>422</v>
      </c>
      <c r="V15" s="1421">
        <v>0</v>
      </c>
      <c r="W15" s="1421"/>
      <c r="X15" s="1421"/>
      <c r="Y15" s="556" t="s">
        <v>423</v>
      </c>
      <c r="Z15" s="1412"/>
      <c r="AA15" s="553" t="s">
        <v>422</v>
      </c>
      <c r="AB15" s="1411">
        <v>145300</v>
      </c>
      <c r="AC15" s="1411"/>
      <c r="AD15" s="1411"/>
      <c r="AE15" s="554" t="s">
        <v>423</v>
      </c>
      <c r="AF15" s="1415"/>
    </row>
    <row r="16" spans="1:32" ht="24.75" customHeight="1">
      <c r="A16" s="1406"/>
      <c r="B16" s="1425"/>
      <c r="C16" s="1420"/>
      <c r="D16" s="1399"/>
      <c r="E16" s="1399"/>
      <c r="F16" s="1399"/>
      <c r="G16" s="1399"/>
      <c r="H16" s="1400"/>
      <c r="I16" s="1402">
        <v>0</v>
      </c>
      <c r="J16" s="1403"/>
      <c r="K16" s="1403"/>
      <c r="L16" s="1403"/>
      <c r="M16" s="1403"/>
      <c r="N16" s="1414"/>
      <c r="O16" s="1402">
        <v>0</v>
      </c>
      <c r="P16" s="1403"/>
      <c r="Q16" s="1403"/>
      <c r="R16" s="1403"/>
      <c r="S16" s="1403"/>
      <c r="T16" s="1414"/>
      <c r="U16" s="1402">
        <v>6</v>
      </c>
      <c r="V16" s="1404"/>
      <c r="W16" s="1404"/>
      <c r="X16" s="1404"/>
      <c r="Y16" s="1404"/>
      <c r="Z16" s="1414"/>
      <c r="AA16" s="1402">
        <v>60770100</v>
      </c>
      <c r="AB16" s="1404"/>
      <c r="AC16" s="1404"/>
      <c r="AD16" s="1404"/>
      <c r="AE16" s="1404"/>
      <c r="AF16" s="1416"/>
    </row>
    <row r="17" spans="1:32" ht="24.75" customHeight="1">
      <c r="A17" s="1406"/>
      <c r="B17" s="1425"/>
      <c r="C17" s="1423"/>
      <c r="D17" s="1407" t="s">
        <v>429</v>
      </c>
      <c r="E17" s="1408"/>
      <c r="F17" s="1408"/>
      <c r="G17" s="1408"/>
      <c r="H17" s="1410"/>
      <c r="I17" s="555" t="s">
        <v>422</v>
      </c>
      <c r="J17" s="1421">
        <v>0</v>
      </c>
      <c r="K17" s="1421"/>
      <c r="L17" s="1421"/>
      <c r="M17" s="556" t="s">
        <v>423</v>
      </c>
      <c r="N17" s="1412"/>
      <c r="O17" s="555" t="s">
        <v>422</v>
      </c>
      <c r="P17" s="1421">
        <v>0</v>
      </c>
      <c r="Q17" s="1421"/>
      <c r="R17" s="1421"/>
      <c r="S17" s="556" t="s">
        <v>423</v>
      </c>
      <c r="T17" s="1412"/>
      <c r="U17" s="555" t="s">
        <v>422</v>
      </c>
      <c r="V17" s="1421">
        <v>49</v>
      </c>
      <c r="W17" s="1421"/>
      <c r="X17" s="1421"/>
      <c r="Y17" s="556" t="s">
        <v>423</v>
      </c>
      <c r="Z17" s="1412"/>
      <c r="AA17" s="555" t="s">
        <v>422</v>
      </c>
      <c r="AB17" s="1421">
        <v>1094620</v>
      </c>
      <c r="AC17" s="1421"/>
      <c r="AD17" s="1421"/>
      <c r="AE17" s="556" t="s">
        <v>423</v>
      </c>
      <c r="AF17" s="1415"/>
    </row>
    <row r="18" spans="1:32" ht="24.75" customHeight="1">
      <c r="A18" s="1406"/>
      <c r="B18" s="1425"/>
      <c r="C18" s="1420"/>
      <c r="D18" s="1399"/>
      <c r="E18" s="1399"/>
      <c r="F18" s="1399"/>
      <c r="G18" s="1399"/>
      <c r="H18" s="1400"/>
      <c r="I18" s="1402">
        <v>0</v>
      </c>
      <c r="J18" s="1403"/>
      <c r="K18" s="1403"/>
      <c r="L18" s="1403"/>
      <c r="M18" s="1403"/>
      <c r="N18" s="1414"/>
      <c r="O18" s="1402">
        <v>0</v>
      </c>
      <c r="P18" s="1403"/>
      <c r="Q18" s="1403"/>
      <c r="R18" s="1403"/>
      <c r="S18" s="1403"/>
      <c r="T18" s="1414"/>
      <c r="U18" s="1402">
        <v>79</v>
      </c>
      <c r="V18" s="1404"/>
      <c r="W18" s="1404"/>
      <c r="X18" s="1404"/>
      <c r="Y18" s="1404"/>
      <c r="Z18" s="1414"/>
      <c r="AA18" s="1402">
        <v>36286092</v>
      </c>
      <c r="AB18" s="1404"/>
      <c r="AC18" s="1404"/>
      <c r="AD18" s="1404"/>
      <c r="AE18" s="1404"/>
      <c r="AF18" s="1416"/>
    </row>
    <row r="19" spans="1:32" ht="24.75" customHeight="1">
      <c r="A19" s="1406"/>
      <c r="B19" s="1425"/>
      <c r="C19" s="1423"/>
      <c r="D19" s="1407" t="s">
        <v>430</v>
      </c>
      <c r="E19" s="1408"/>
      <c r="F19" s="1408"/>
      <c r="G19" s="1408"/>
      <c r="H19" s="1410"/>
      <c r="I19" s="555" t="s">
        <v>422</v>
      </c>
      <c r="J19" s="1421">
        <v>0</v>
      </c>
      <c r="K19" s="1421"/>
      <c r="L19" s="1421"/>
      <c r="M19" s="556" t="s">
        <v>423</v>
      </c>
      <c r="N19" s="1412"/>
      <c r="O19" s="555" t="s">
        <v>422</v>
      </c>
      <c r="P19" s="1421">
        <v>0</v>
      </c>
      <c r="Q19" s="1421"/>
      <c r="R19" s="1421"/>
      <c r="S19" s="556" t="s">
        <v>423</v>
      </c>
      <c r="T19" s="1412"/>
      <c r="U19" s="555" t="s">
        <v>422</v>
      </c>
      <c r="V19" s="1421">
        <v>122</v>
      </c>
      <c r="W19" s="1421"/>
      <c r="X19" s="1421"/>
      <c r="Y19" s="556" t="s">
        <v>423</v>
      </c>
      <c r="Z19" s="1412"/>
      <c r="AA19" s="555" t="s">
        <v>422</v>
      </c>
      <c r="AB19" s="1421">
        <v>2133100</v>
      </c>
      <c r="AC19" s="1421"/>
      <c r="AD19" s="1421"/>
      <c r="AE19" s="556" t="s">
        <v>423</v>
      </c>
      <c r="AF19" s="1415"/>
    </row>
    <row r="20" spans="1:32" ht="24.75" customHeight="1">
      <c r="A20" s="1406"/>
      <c r="B20" s="1425"/>
      <c r="C20" s="1420"/>
      <c r="D20" s="1399"/>
      <c r="E20" s="1399"/>
      <c r="F20" s="1399"/>
      <c r="G20" s="1399"/>
      <c r="H20" s="1400"/>
      <c r="I20" s="1402">
        <v>0</v>
      </c>
      <c r="J20" s="1403"/>
      <c r="K20" s="1403"/>
      <c r="L20" s="1403"/>
      <c r="M20" s="1403"/>
      <c r="N20" s="1414"/>
      <c r="O20" s="1402">
        <v>0</v>
      </c>
      <c r="P20" s="1403"/>
      <c r="Q20" s="1403"/>
      <c r="R20" s="1403"/>
      <c r="S20" s="1403"/>
      <c r="T20" s="1414"/>
      <c r="U20" s="1402">
        <v>851</v>
      </c>
      <c r="V20" s="1404"/>
      <c r="W20" s="1404"/>
      <c r="X20" s="1404"/>
      <c r="Y20" s="1404"/>
      <c r="Z20" s="1414"/>
      <c r="AA20" s="1402">
        <v>353089040</v>
      </c>
      <c r="AB20" s="1404"/>
      <c r="AC20" s="1404"/>
      <c r="AD20" s="1404"/>
      <c r="AE20" s="1404"/>
      <c r="AF20" s="1416"/>
    </row>
    <row r="21" spans="1:32" ht="24.75" customHeight="1">
      <c r="A21" s="1406"/>
      <c r="B21" s="1425"/>
      <c r="C21" s="1423"/>
      <c r="D21" s="1426" t="s">
        <v>11</v>
      </c>
      <c r="E21" s="1408"/>
      <c r="F21" s="1408"/>
      <c r="G21" s="1408"/>
      <c r="H21" s="1410" t="s">
        <v>408</v>
      </c>
      <c r="I21" s="555" t="s">
        <v>401</v>
      </c>
      <c r="J21" s="1421">
        <f>SUM(J13,J15,J17,J19,)</f>
        <v>0</v>
      </c>
      <c r="K21" s="1421"/>
      <c r="L21" s="1421"/>
      <c r="M21" s="556" t="s">
        <v>402</v>
      </c>
      <c r="N21" s="1412"/>
      <c r="O21" s="555" t="s">
        <v>401</v>
      </c>
      <c r="P21" s="1421">
        <f>SUM(P13,P15,P17,P19,)</f>
        <v>0</v>
      </c>
      <c r="Q21" s="1421"/>
      <c r="R21" s="1421"/>
      <c r="S21" s="556" t="s">
        <v>402</v>
      </c>
      <c r="T21" s="1412"/>
      <c r="U21" s="555" t="s">
        <v>401</v>
      </c>
      <c r="V21" s="1421">
        <f>SUM(V13,V15,V17,V19,)</f>
        <v>216</v>
      </c>
      <c r="W21" s="1421"/>
      <c r="X21" s="1421"/>
      <c r="Y21" s="556" t="s">
        <v>402</v>
      </c>
      <c r="Z21" s="1412"/>
      <c r="AA21" s="555" t="s">
        <v>370</v>
      </c>
      <c r="AB21" s="1421">
        <f>SUM(AB13,AB15,AB17,AB19,)</f>
        <v>7066717</v>
      </c>
      <c r="AC21" s="1421"/>
      <c r="AD21" s="1421"/>
      <c r="AE21" s="556" t="s">
        <v>371</v>
      </c>
      <c r="AF21" s="1415"/>
    </row>
    <row r="22" spans="1:32" ht="24.75" customHeight="1">
      <c r="A22" s="1396"/>
      <c r="B22" s="1400"/>
      <c r="C22" s="1420"/>
      <c r="D22" s="1399"/>
      <c r="E22" s="1399"/>
      <c r="F22" s="1399"/>
      <c r="G22" s="1399"/>
      <c r="H22" s="1400"/>
      <c r="I22" s="1402">
        <f>SUM(I14,I16,I18,I20,)</f>
        <v>0</v>
      </c>
      <c r="J22" s="1404"/>
      <c r="K22" s="1404"/>
      <c r="L22" s="1404"/>
      <c r="M22" s="1404"/>
      <c r="N22" s="1414"/>
      <c r="O22" s="1402">
        <f>SUM(O14,O16,O18,O20,)</f>
        <v>0</v>
      </c>
      <c r="P22" s="1404"/>
      <c r="Q22" s="1404"/>
      <c r="R22" s="1404"/>
      <c r="S22" s="1404"/>
      <c r="T22" s="1414"/>
      <c r="U22" s="1402">
        <f>SUM(U14,U16,U18,U20,)</f>
        <v>1328</v>
      </c>
      <c r="V22" s="1404"/>
      <c r="W22" s="1404"/>
      <c r="X22" s="1404"/>
      <c r="Y22" s="1404"/>
      <c r="Z22" s="1414"/>
      <c r="AA22" s="1402">
        <f>SUM(AA14,AA16,AA18,AA20,)</f>
        <v>1422108131</v>
      </c>
      <c r="AB22" s="1404"/>
      <c r="AC22" s="1404"/>
      <c r="AD22" s="1404"/>
      <c r="AE22" s="1404"/>
      <c r="AF22" s="1416"/>
    </row>
    <row r="23" spans="1:32" ht="24.75" customHeight="1">
      <c r="A23" s="1405"/>
      <c r="B23" s="1407" t="s">
        <v>431</v>
      </c>
      <c r="C23" s="1408"/>
      <c r="D23" s="1408"/>
      <c r="E23" s="1408"/>
      <c r="F23" s="1408"/>
      <c r="G23" s="1422" t="s">
        <v>410</v>
      </c>
      <c r="H23" s="1419"/>
      <c r="I23" s="555" t="s">
        <v>401</v>
      </c>
      <c r="J23" s="1421">
        <f>J11-J21</f>
        <v>0</v>
      </c>
      <c r="K23" s="1421"/>
      <c r="L23" s="1421"/>
      <c r="M23" s="556" t="s">
        <v>402</v>
      </c>
      <c r="N23" s="1412"/>
      <c r="O23" s="555" t="s">
        <v>401</v>
      </c>
      <c r="P23" s="1421">
        <f>P11-P21</f>
        <v>0</v>
      </c>
      <c r="Q23" s="1421"/>
      <c r="R23" s="1421"/>
      <c r="S23" s="556" t="s">
        <v>402</v>
      </c>
      <c r="T23" s="1412"/>
      <c r="U23" s="555" t="s">
        <v>401</v>
      </c>
      <c r="V23" s="1421">
        <f>V11-V21</f>
        <v>76</v>
      </c>
      <c r="W23" s="1421"/>
      <c r="X23" s="1421"/>
      <c r="Y23" s="556" t="s">
        <v>402</v>
      </c>
      <c r="Z23" s="1412"/>
      <c r="AA23" s="555" t="s">
        <v>401</v>
      </c>
      <c r="AB23" s="1421">
        <f>AB11-AB21</f>
        <v>1588614</v>
      </c>
      <c r="AC23" s="1421"/>
      <c r="AD23" s="1421"/>
      <c r="AE23" s="556" t="s">
        <v>402</v>
      </c>
      <c r="AF23" s="1415"/>
    </row>
    <row r="24" spans="1:32" ht="24.75" customHeight="1" thickBot="1">
      <c r="A24" s="1429"/>
      <c r="B24" s="1430"/>
      <c r="C24" s="1430"/>
      <c r="D24" s="1430"/>
      <c r="E24" s="1430"/>
      <c r="F24" s="1430"/>
      <c r="G24" s="1430"/>
      <c r="H24" s="1431"/>
      <c r="I24" s="1427">
        <f>I12-I22</f>
        <v>0</v>
      </c>
      <c r="J24" s="1428"/>
      <c r="K24" s="1428"/>
      <c r="L24" s="1428"/>
      <c r="M24" s="1428"/>
      <c r="N24" s="1432"/>
      <c r="O24" s="1427">
        <f>O12-O22</f>
        <v>0</v>
      </c>
      <c r="P24" s="1428"/>
      <c r="Q24" s="1428"/>
      <c r="R24" s="1428"/>
      <c r="S24" s="1428"/>
      <c r="T24" s="1438"/>
      <c r="U24" s="1427">
        <f>U12-U22</f>
        <v>701</v>
      </c>
      <c r="V24" s="1428"/>
      <c r="W24" s="1428"/>
      <c r="X24" s="1428"/>
      <c r="Y24" s="1428"/>
      <c r="Z24" s="1438"/>
      <c r="AA24" s="1427">
        <f>AA12-AA22</f>
        <v>404315049</v>
      </c>
      <c r="AB24" s="1428"/>
      <c r="AC24" s="1428"/>
      <c r="AD24" s="1428"/>
      <c r="AE24" s="1428"/>
      <c r="AF24" s="1439"/>
    </row>
    <row r="25" spans="3:4" ht="18" customHeight="1">
      <c r="C25" s="506"/>
      <c r="D25" s="506"/>
    </row>
    <row r="26" spans="1:33" ht="18" customHeight="1">
      <c r="A26" s="557"/>
      <c r="B26" s="1433" t="s">
        <v>411</v>
      </c>
      <c r="C26" s="1434"/>
      <c r="D26" s="558"/>
      <c r="E26" s="1435" t="s">
        <v>432</v>
      </c>
      <c r="F26" s="1436"/>
      <c r="G26" s="1436"/>
      <c r="H26" s="1436"/>
      <c r="I26" s="1436"/>
      <c r="J26" s="1436"/>
      <c r="K26" s="1436"/>
      <c r="L26" s="1436"/>
      <c r="M26" s="1436"/>
      <c r="N26" s="1436"/>
      <c r="O26" s="1436"/>
      <c r="P26" s="1436"/>
      <c r="Q26" s="1436"/>
      <c r="R26" s="1436"/>
      <c r="S26" s="1436"/>
      <c r="T26" s="1436"/>
      <c r="U26" s="1436"/>
      <c r="V26" s="1436"/>
      <c r="W26" s="1436"/>
      <c r="X26" s="1436"/>
      <c r="Y26" s="1436"/>
      <c r="Z26" s="1436"/>
      <c r="AA26" s="1436"/>
      <c r="AB26" s="1436"/>
      <c r="AC26" s="1436"/>
      <c r="AD26" s="1436"/>
      <c r="AE26" s="1436"/>
      <c r="AF26" s="1436"/>
      <c r="AG26" s="1436"/>
    </row>
    <row r="27" spans="1:33" ht="18" customHeight="1">
      <c r="A27" s="560"/>
      <c r="C27" s="557">
        <v>2</v>
      </c>
      <c r="D27" s="558"/>
      <c r="E27" s="1435" t="s">
        <v>414</v>
      </c>
      <c r="F27" s="1436"/>
      <c r="G27" s="1436"/>
      <c r="H27" s="1436"/>
      <c r="I27" s="1436"/>
      <c r="J27" s="1436"/>
      <c r="K27" s="1436"/>
      <c r="L27" s="1436"/>
      <c r="M27" s="1436"/>
      <c r="N27" s="1436"/>
      <c r="O27" s="1436"/>
      <c r="P27" s="1436"/>
      <c r="Q27" s="1436"/>
      <c r="R27" s="1436"/>
      <c r="S27" s="1436"/>
      <c r="T27" s="1436"/>
      <c r="U27" s="1436"/>
      <c r="V27" s="1436"/>
      <c r="W27" s="1436"/>
      <c r="X27" s="1436"/>
      <c r="Y27" s="1436"/>
      <c r="Z27" s="1436"/>
      <c r="AA27" s="1436"/>
      <c r="AB27" s="1436"/>
      <c r="AC27" s="1436"/>
      <c r="AD27" s="1436"/>
      <c r="AE27" s="1436"/>
      <c r="AF27" s="1436"/>
      <c r="AG27" s="1436"/>
    </row>
    <row r="28" spans="2:32" ht="18" customHeight="1">
      <c r="B28" s="561"/>
      <c r="C28" s="561"/>
      <c r="D28" s="1437"/>
      <c r="E28" s="1437"/>
      <c r="F28" s="1437"/>
      <c r="G28" s="1437"/>
      <c r="H28" s="1437"/>
      <c r="I28" s="1437"/>
      <c r="J28" s="1437"/>
      <c r="K28" s="1437"/>
      <c r="L28" s="1437"/>
      <c r="M28" s="1437"/>
      <c r="N28" s="1437"/>
      <c r="O28" s="1437"/>
      <c r="P28" s="1437"/>
      <c r="Q28" s="1437"/>
      <c r="R28" s="1437"/>
      <c r="S28" s="1437"/>
      <c r="T28" s="1437"/>
      <c r="U28" s="1437"/>
      <c r="V28" s="1437"/>
      <c r="W28" s="1437"/>
      <c r="X28" s="1437"/>
      <c r="Y28" s="1437"/>
      <c r="Z28" s="1437"/>
      <c r="AA28" s="1437"/>
      <c r="AB28" s="1437"/>
      <c r="AC28" s="1437"/>
      <c r="AD28" s="1437"/>
      <c r="AE28" s="1437"/>
      <c r="AF28" s="1437"/>
    </row>
    <row r="29" spans="2:33" ht="18" customHeight="1">
      <c r="B29" s="1433"/>
      <c r="C29" s="1434"/>
      <c r="E29" s="558"/>
      <c r="F29" s="559"/>
      <c r="G29" s="559"/>
      <c r="H29" s="559"/>
      <c r="I29" s="559"/>
      <c r="J29" s="559"/>
      <c r="K29" s="559"/>
      <c r="L29" s="559"/>
      <c r="M29" s="559"/>
      <c r="N29" s="559"/>
      <c r="O29" s="559"/>
      <c r="P29" s="559"/>
      <c r="Q29" s="559"/>
      <c r="R29" s="559"/>
      <c r="S29" s="559"/>
      <c r="T29" s="559"/>
      <c r="U29" s="559"/>
      <c r="V29" s="559"/>
      <c r="W29" s="559"/>
      <c r="X29" s="559"/>
      <c r="Y29" s="559"/>
      <c r="Z29" s="559"/>
      <c r="AA29" s="559"/>
      <c r="AB29" s="559"/>
      <c r="AC29" s="559"/>
      <c r="AD29" s="559"/>
      <c r="AE29" s="559"/>
      <c r="AF29" s="559"/>
      <c r="AG29" s="559"/>
    </row>
    <row r="30" spans="3:33" ht="18" customHeight="1">
      <c r="C30" s="557"/>
      <c r="E30" s="558"/>
      <c r="F30" s="559"/>
      <c r="G30" s="559"/>
      <c r="H30" s="559"/>
      <c r="I30" s="559"/>
      <c r="J30" s="559"/>
      <c r="K30" s="559"/>
      <c r="L30" s="559"/>
      <c r="M30" s="559"/>
      <c r="N30" s="559"/>
      <c r="O30" s="559"/>
      <c r="P30" s="559"/>
      <c r="Q30" s="559"/>
      <c r="R30" s="559"/>
      <c r="S30" s="559"/>
      <c r="T30" s="559"/>
      <c r="U30" s="559"/>
      <c r="V30" s="559"/>
      <c r="W30" s="559"/>
      <c r="X30" s="559"/>
      <c r="Y30" s="559"/>
      <c r="Z30" s="559"/>
      <c r="AA30" s="559"/>
      <c r="AB30" s="559"/>
      <c r="AC30" s="559"/>
      <c r="AD30" s="559"/>
      <c r="AE30" s="559"/>
      <c r="AF30" s="559"/>
      <c r="AG30" s="559"/>
    </row>
    <row r="31" ht="18" customHeight="1"/>
    <row r="32" ht="18" customHeight="1"/>
    <row r="33" ht="18" customHeight="1"/>
    <row r="34" ht="18" customHeight="1"/>
    <row r="35" ht="18" customHeight="1"/>
    <row r="36" ht="18" customHeight="1"/>
    <row r="37" ht="18" customHeight="1"/>
    <row r="38" ht="18" customHeight="1"/>
  </sheetData>
  <sheetProtection/>
  <mergeCells count="160">
    <mergeCell ref="B26:C26"/>
    <mergeCell ref="E26:AG26"/>
    <mergeCell ref="E27:AG27"/>
    <mergeCell ref="D28:AF28"/>
    <mergeCell ref="B29:C29"/>
    <mergeCell ref="T23:T24"/>
    <mergeCell ref="V23:X23"/>
    <mergeCell ref="Z23:Z24"/>
    <mergeCell ref="AB23:AD23"/>
    <mergeCell ref="AF23:AF24"/>
    <mergeCell ref="I24:M24"/>
    <mergeCell ref="O24:S24"/>
    <mergeCell ref="U24:Y24"/>
    <mergeCell ref="AA24:AE24"/>
    <mergeCell ref="A23:A24"/>
    <mergeCell ref="B23:F24"/>
    <mergeCell ref="G23:H24"/>
    <mergeCell ref="J23:L23"/>
    <mergeCell ref="N23:N24"/>
    <mergeCell ref="P23:R23"/>
    <mergeCell ref="T21:T22"/>
    <mergeCell ref="V21:X21"/>
    <mergeCell ref="Z21:Z22"/>
    <mergeCell ref="AB21:AD21"/>
    <mergeCell ref="AF21:AF22"/>
    <mergeCell ref="I22:M22"/>
    <mergeCell ref="O22:S22"/>
    <mergeCell ref="U22:Y22"/>
    <mergeCell ref="AA22:AE22"/>
    <mergeCell ref="C21:C22"/>
    <mergeCell ref="D21:G22"/>
    <mergeCell ref="H21:H22"/>
    <mergeCell ref="J21:L21"/>
    <mergeCell ref="N21:N22"/>
    <mergeCell ref="P21:R21"/>
    <mergeCell ref="T19:T20"/>
    <mergeCell ref="V19:X19"/>
    <mergeCell ref="Z19:Z20"/>
    <mergeCell ref="AB19:AD19"/>
    <mergeCell ref="AF19:AF20"/>
    <mergeCell ref="I20:M20"/>
    <mergeCell ref="O20:S20"/>
    <mergeCell ref="U20:Y20"/>
    <mergeCell ref="AA20:AE20"/>
    <mergeCell ref="C19:C20"/>
    <mergeCell ref="D19:G20"/>
    <mergeCell ref="H19:H20"/>
    <mergeCell ref="J19:L19"/>
    <mergeCell ref="N19:N20"/>
    <mergeCell ref="P19:R19"/>
    <mergeCell ref="T17:T18"/>
    <mergeCell ref="V17:X17"/>
    <mergeCell ref="Z17:Z18"/>
    <mergeCell ref="AB17:AD17"/>
    <mergeCell ref="AF17:AF18"/>
    <mergeCell ref="I18:M18"/>
    <mergeCell ref="O18:S18"/>
    <mergeCell ref="U18:Y18"/>
    <mergeCell ref="AA18:AE18"/>
    <mergeCell ref="C17:C18"/>
    <mergeCell ref="D17:G18"/>
    <mergeCell ref="H17:H18"/>
    <mergeCell ref="J17:L17"/>
    <mergeCell ref="N17:N18"/>
    <mergeCell ref="P17:R17"/>
    <mergeCell ref="AB15:AD15"/>
    <mergeCell ref="AF15:AF16"/>
    <mergeCell ref="I16:M16"/>
    <mergeCell ref="O16:S16"/>
    <mergeCell ref="U16:Y16"/>
    <mergeCell ref="AA16:AE16"/>
    <mergeCell ref="J15:L15"/>
    <mergeCell ref="N15:N16"/>
    <mergeCell ref="P15:R15"/>
    <mergeCell ref="T15:T16"/>
    <mergeCell ref="V15:X15"/>
    <mergeCell ref="Z15:Z16"/>
    <mergeCell ref="P13:R13"/>
    <mergeCell ref="T13:T14"/>
    <mergeCell ref="V13:X13"/>
    <mergeCell ref="Z13:Z14"/>
    <mergeCell ref="AB13:AD13"/>
    <mergeCell ref="AF13:AF14"/>
    <mergeCell ref="O14:S14"/>
    <mergeCell ref="U14:Y14"/>
    <mergeCell ref="AA14:AE14"/>
    <mergeCell ref="A13:B22"/>
    <mergeCell ref="C13:C14"/>
    <mergeCell ref="D13:G14"/>
    <mergeCell ref="H13:H14"/>
    <mergeCell ref="J13:L13"/>
    <mergeCell ref="N13:N14"/>
    <mergeCell ref="I14:M14"/>
    <mergeCell ref="C15:C16"/>
    <mergeCell ref="D15:G16"/>
    <mergeCell ref="H15:H16"/>
    <mergeCell ref="T11:T12"/>
    <mergeCell ref="V11:X11"/>
    <mergeCell ref="Z11:Z12"/>
    <mergeCell ref="AB11:AD11"/>
    <mergeCell ref="AF11:AF12"/>
    <mergeCell ref="I12:M12"/>
    <mergeCell ref="O12:S12"/>
    <mergeCell ref="U12:Y12"/>
    <mergeCell ref="AA12:AE12"/>
    <mergeCell ref="A11:A12"/>
    <mergeCell ref="B11:F12"/>
    <mergeCell ref="G11:H12"/>
    <mergeCell ref="J11:L11"/>
    <mergeCell ref="N11:N12"/>
    <mergeCell ref="P11:R11"/>
    <mergeCell ref="T9:T10"/>
    <mergeCell ref="V9:X9"/>
    <mergeCell ref="Z9:Z10"/>
    <mergeCell ref="AB9:AD9"/>
    <mergeCell ref="AF9:AF10"/>
    <mergeCell ref="I10:M10"/>
    <mergeCell ref="O10:S10"/>
    <mergeCell ref="U10:Y10"/>
    <mergeCell ref="AA10:AE10"/>
    <mergeCell ref="I8:M8"/>
    <mergeCell ref="O8:S8"/>
    <mergeCell ref="U8:Y8"/>
    <mergeCell ref="AA8:AE8"/>
    <mergeCell ref="A9:A10"/>
    <mergeCell ref="B9:B10"/>
    <mergeCell ref="C9:H10"/>
    <mergeCell ref="J9:L9"/>
    <mergeCell ref="N9:N10"/>
    <mergeCell ref="P9:R9"/>
    <mergeCell ref="P7:R7"/>
    <mergeCell ref="T7:T8"/>
    <mergeCell ref="V7:X7"/>
    <mergeCell ref="Z7:Z8"/>
    <mergeCell ref="AB7:AD7"/>
    <mergeCell ref="AF7:AF8"/>
    <mergeCell ref="AB5:AD5"/>
    <mergeCell ref="I6:M6"/>
    <mergeCell ref="O6:S6"/>
    <mergeCell ref="U6:Y6"/>
    <mergeCell ref="AA6:AE6"/>
    <mergeCell ref="A7:A8"/>
    <mergeCell ref="B7:G8"/>
    <mergeCell ref="H7:H8"/>
    <mergeCell ref="J7:L7"/>
    <mergeCell ref="N7:N8"/>
    <mergeCell ref="A5:A6"/>
    <mergeCell ref="B5:G6"/>
    <mergeCell ref="H5:H6"/>
    <mergeCell ref="J5:L5"/>
    <mergeCell ref="P5:R5"/>
    <mergeCell ref="V5:X5"/>
    <mergeCell ref="B1:AF1"/>
    <mergeCell ref="A3:H4"/>
    <mergeCell ref="J3:S3"/>
    <mergeCell ref="V3:AE3"/>
    <mergeCell ref="J4:M4"/>
    <mergeCell ref="P4:S4"/>
    <mergeCell ref="V4:Y4"/>
    <mergeCell ref="AB4:AE4"/>
  </mergeCells>
  <printOptions/>
  <pageMargins left="0.5905511811023623" right="0.5905511811023623" top="0.984251968503937" bottom="0.984251968503937" header="0.5118110236220472" footer="0.5118110236220472"/>
  <pageSetup firstPageNumber="221" useFirstPageNumber="1"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dimension ref="A1:AM22"/>
  <sheetViews>
    <sheetView view="pageBreakPreview" zoomScale="70" zoomScaleNormal="80" zoomScaleSheetLayoutView="70" zoomScalePageLayoutView="0" workbookViewId="0" topLeftCell="A1">
      <pane xSplit="3" ySplit="5" topLeftCell="D6" activePane="bottomRight" state="frozen"/>
      <selection pane="topLeft" activeCell="A1" sqref="A1:IV16384"/>
      <selection pane="topRight" activeCell="A1" sqref="A1:IV16384"/>
      <selection pane="bottomLeft" activeCell="A1" sqref="A1:IV16384"/>
      <selection pane="bottomRight" activeCell="A1" sqref="A1:IV16384"/>
    </sheetView>
  </sheetViews>
  <sheetFormatPr defaultColWidth="9.00390625" defaultRowHeight="13.5"/>
  <cols>
    <col min="1" max="1" width="1.25" style="562" customWidth="1"/>
    <col min="2" max="2" width="14.125" style="562" customWidth="1"/>
    <col min="3" max="3" width="1.25" style="562" customWidth="1"/>
    <col min="4" max="4" width="7.50390625" style="562" customWidth="1"/>
    <col min="5" max="5" width="2.625" style="562" customWidth="1"/>
    <col min="6" max="6" width="11.625" style="562" customWidth="1"/>
    <col min="7" max="7" width="2.625" style="562" customWidth="1"/>
    <col min="8" max="8" width="7.50390625" style="562" customWidth="1"/>
    <col min="9" max="9" width="2.625" style="562" customWidth="1"/>
    <col min="10" max="10" width="11.625" style="562" customWidth="1"/>
    <col min="11" max="11" width="2.625" style="562" customWidth="1"/>
    <col min="12" max="12" width="7.25390625" style="562" customWidth="1"/>
    <col min="13" max="13" width="2.625" style="562" customWidth="1"/>
    <col min="14" max="14" width="10.25390625" style="562" customWidth="1"/>
    <col min="15" max="15" width="2.625" style="562" customWidth="1"/>
    <col min="16" max="16" width="7.50390625" style="562" customWidth="1"/>
    <col min="17" max="17" width="2.625" style="562" customWidth="1"/>
    <col min="18" max="18" width="13.125" style="562" customWidth="1"/>
    <col min="19" max="19" width="2.625" style="562" customWidth="1"/>
    <col min="20" max="20" width="5.875" style="562" customWidth="1"/>
    <col min="21" max="21" width="2.625" style="562" customWidth="1"/>
    <col min="22" max="22" width="10.00390625" style="562" customWidth="1"/>
    <col min="23" max="23" width="2.625" style="562" customWidth="1"/>
    <col min="24" max="24" width="6.125" style="562" customWidth="1"/>
    <col min="25" max="25" width="2.625" style="562" customWidth="1"/>
    <col min="26" max="26" width="10.125" style="562" customWidth="1"/>
    <col min="27" max="27" width="2.625" style="562" customWidth="1"/>
    <col min="28" max="28" width="7.125" style="562" customWidth="1"/>
    <col min="29" max="29" width="2.625" style="562" customWidth="1"/>
    <col min="30" max="30" width="11.625" style="562" customWidth="1"/>
    <col min="31" max="31" width="2.625" style="562" customWidth="1"/>
    <col min="32" max="32" width="7.50390625" style="562" customWidth="1"/>
    <col min="33" max="33" width="2.625" style="562" customWidth="1"/>
    <col min="34" max="34" width="11.625" style="562" customWidth="1"/>
    <col min="35" max="35" width="2.625" style="562" customWidth="1"/>
    <col min="36" max="36" width="7.375" style="562" customWidth="1"/>
    <col min="37" max="37" width="2.625" style="562" customWidth="1"/>
    <col min="38" max="38" width="11.625" style="562" customWidth="1"/>
    <col min="39" max="39" width="2.875" style="562" customWidth="1"/>
    <col min="40" max="16384" width="9.00390625" style="562" customWidth="1"/>
  </cols>
  <sheetData>
    <row r="1" spans="1:39" ht="24.75" customHeight="1">
      <c r="A1" s="1440" t="s">
        <v>662</v>
      </c>
      <c r="B1" s="1440"/>
      <c r="C1" s="1440"/>
      <c r="D1" s="1440"/>
      <c r="E1" s="1440"/>
      <c r="F1" s="1440"/>
      <c r="G1" s="1440"/>
      <c r="H1" s="1440"/>
      <c r="I1" s="1440"/>
      <c r="J1" s="1440"/>
      <c r="K1" s="1440"/>
      <c r="L1" s="1440"/>
      <c r="M1" s="1440"/>
      <c r="N1" s="1440"/>
      <c r="O1" s="1440"/>
      <c r="P1" s="1440"/>
      <c r="Q1" s="1440"/>
      <c r="R1" s="1440"/>
      <c r="S1" s="1440"/>
      <c r="T1" s="1441" t="s">
        <v>433</v>
      </c>
      <c r="U1" s="1441"/>
      <c r="V1" s="1441"/>
      <c r="W1" s="1441"/>
      <c r="X1" s="1441"/>
      <c r="Y1" s="1441"/>
      <c r="Z1" s="1441"/>
      <c r="AA1" s="1441"/>
      <c r="AB1" s="1441"/>
      <c r="AC1" s="1441"/>
      <c r="AD1" s="1441"/>
      <c r="AE1" s="1441"/>
      <c r="AF1" s="1441"/>
      <c r="AG1" s="1441"/>
      <c r="AH1" s="1441"/>
      <c r="AI1" s="1441"/>
      <c r="AJ1" s="1441"/>
      <c r="AK1" s="1441"/>
      <c r="AL1" s="1441"/>
      <c r="AM1" s="1441"/>
    </row>
    <row r="2" ht="24.75" customHeight="1" thickBot="1"/>
    <row r="3" spans="1:39" ht="36.75" customHeight="1">
      <c r="A3" s="1442" t="s">
        <v>434</v>
      </c>
      <c r="B3" s="1443"/>
      <c r="C3" s="1444"/>
      <c r="D3" s="1304" t="s">
        <v>435</v>
      </c>
      <c r="E3" s="1325"/>
      <c r="F3" s="1325"/>
      <c r="G3" s="1328"/>
      <c r="H3" s="1304" t="s">
        <v>436</v>
      </c>
      <c r="I3" s="1325"/>
      <c r="J3" s="1325"/>
      <c r="K3" s="1328"/>
      <c r="L3" s="1304" t="s">
        <v>437</v>
      </c>
      <c r="M3" s="1325"/>
      <c r="N3" s="1325"/>
      <c r="O3" s="1328"/>
      <c r="P3" s="1304" t="s">
        <v>438</v>
      </c>
      <c r="Q3" s="1325"/>
      <c r="R3" s="1325"/>
      <c r="S3" s="1328"/>
      <c r="T3" s="1445" t="s">
        <v>439</v>
      </c>
      <c r="U3" s="1446"/>
      <c r="V3" s="1446"/>
      <c r="W3" s="1446"/>
      <c r="X3" s="1446"/>
      <c r="Y3" s="1446"/>
      <c r="Z3" s="1446"/>
      <c r="AA3" s="1446"/>
      <c r="AB3" s="1446"/>
      <c r="AC3" s="1446"/>
      <c r="AD3" s="1446"/>
      <c r="AE3" s="1446"/>
      <c r="AF3" s="1446"/>
      <c r="AG3" s="1446"/>
      <c r="AH3" s="1446"/>
      <c r="AI3" s="1447"/>
      <c r="AJ3" s="1445" t="s">
        <v>440</v>
      </c>
      <c r="AK3" s="1446"/>
      <c r="AL3" s="1446"/>
      <c r="AM3" s="1448"/>
    </row>
    <row r="4" spans="1:39" ht="36.75" customHeight="1">
      <c r="A4" s="1449"/>
      <c r="B4" s="1450"/>
      <c r="C4" s="1451"/>
      <c r="D4" s="1452" t="s">
        <v>441</v>
      </c>
      <c r="E4" s="1364"/>
      <c r="F4" s="1364"/>
      <c r="G4" s="1453"/>
      <c r="H4" s="1452" t="s">
        <v>442</v>
      </c>
      <c r="I4" s="1364"/>
      <c r="J4" s="1364"/>
      <c r="K4" s="1453"/>
      <c r="L4" s="1452" t="s">
        <v>443</v>
      </c>
      <c r="M4" s="1364"/>
      <c r="N4" s="1364"/>
      <c r="O4" s="1453"/>
      <c r="P4" s="1452" t="s">
        <v>444</v>
      </c>
      <c r="Q4" s="1364"/>
      <c r="R4" s="1364"/>
      <c r="S4" s="1453"/>
      <c r="T4" s="1454" t="s">
        <v>445</v>
      </c>
      <c r="U4" s="1455"/>
      <c r="V4" s="1455"/>
      <c r="W4" s="1456"/>
      <c r="X4" s="1454" t="s">
        <v>446</v>
      </c>
      <c r="Y4" s="1455"/>
      <c r="Z4" s="1455"/>
      <c r="AA4" s="1456"/>
      <c r="AB4" s="1454" t="s">
        <v>447</v>
      </c>
      <c r="AC4" s="1455"/>
      <c r="AD4" s="1455"/>
      <c r="AE4" s="1456"/>
      <c r="AF4" s="1454" t="s">
        <v>448</v>
      </c>
      <c r="AG4" s="1455"/>
      <c r="AH4" s="1455"/>
      <c r="AI4" s="1456"/>
      <c r="AJ4" s="1457" t="s">
        <v>449</v>
      </c>
      <c r="AK4" s="1458"/>
      <c r="AL4" s="1458"/>
      <c r="AM4" s="1459"/>
    </row>
    <row r="5" spans="1:39" s="362" customFormat="1" ht="36.75" customHeight="1" thickBot="1">
      <c r="A5" s="1460" t="s">
        <v>450</v>
      </c>
      <c r="B5" s="1461"/>
      <c r="C5" s="1462"/>
      <c r="D5" s="1202" t="s">
        <v>55</v>
      </c>
      <c r="E5" s="1185"/>
      <c r="F5" s="1202" t="s">
        <v>451</v>
      </c>
      <c r="G5" s="1185"/>
      <c r="H5" s="1202" t="s">
        <v>55</v>
      </c>
      <c r="I5" s="1185"/>
      <c r="J5" s="1202" t="s">
        <v>451</v>
      </c>
      <c r="K5" s="1185"/>
      <c r="L5" s="1202" t="s">
        <v>55</v>
      </c>
      <c r="M5" s="1185"/>
      <c r="N5" s="1202" t="s">
        <v>451</v>
      </c>
      <c r="O5" s="1185"/>
      <c r="P5" s="1202" t="s">
        <v>55</v>
      </c>
      <c r="Q5" s="1185"/>
      <c r="R5" s="1202" t="s">
        <v>451</v>
      </c>
      <c r="S5" s="1185"/>
      <c r="T5" s="1202" t="s">
        <v>55</v>
      </c>
      <c r="U5" s="1185"/>
      <c r="V5" s="1202" t="s">
        <v>451</v>
      </c>
      <c r="W5" s="1185"/>
      <c r="X5" s="1202" t="s">
        <v>55</v>
      </c>
      <c r="Y5" s="1185"/>
      <c r="Z5" s="1202" t="s">
        <v>451</v>
      </c>
      <c r="AA5" s="1185"/>
      <c r="AB5" s="1202" t="s">
        <v>55</v>
      </c>
      <c r="AC5" s="1185"/>
      <c r="AD5" s="1202" t="s">
        <v>451</v>
      </c>
      <c r="AE5" s="1185"/>
      <c r="AF5" s="1202" t="s">
        <v>55</v>
      </c>
      <c r="AG5" s="1185"/>
      <c r="AH5" s="1202" t="s">
        <v>451</v>
      </c>
      <c r="AI5" s="1185"/>
      <c r="AJ5" s="1202" t="s">
        <v>55</v>
      </c>
      <c r="AK5" s="1185"/>
      <c r="AL5" s="1202" t="s">
        <v>451</v>
      </c>
      <c r="AM5" s="1463"/>
    </row>
    <row r="6" spans="1:39" s="362" customFormat="1" ht="24.75" customHeight="1">
      <c r="A6" s="1322"/>
      <c r="B6" s="1270" t="s">
        <v>452</v>
      </c>
      <c r="C6" s="1272"/>
      <c r="D6" s="1465">
        <v>2741</v>
      </c>
      <c r="E6" s="564" t="s">
        <v>254</v>
      </c>
      <c r="F6" s="1465">
        <v>178211369</v>
      </c>
      <c r="G6" s="565" t="s">
        <v>5</v>
      </c>
      <c r="H6" s="1465">
        <v>873</v>
      </c>
      <c r="I6" s="564" t="s">
        <v>199</v>
      </c>
      <c r="J6" s="1465">
        <v>87665025</v>
      </c>
      <c r="K6" s="565" t="s">
        <v>5</v>
      </c>
      <c r="L6" s="1465"/>
      <c r="M6" s="564" t="s">
        <v>199</v>
      </c>
      <c r="N6" s="1465">
        <v>38300</v>
      </c>
      <c r="O6" s="565" t="s">
        <v>5</v>
      </c>
      <c r="P6" s="1465">
        <f>D6+H6-L6</f>
        <v>3614</v>
      </c>
      <c r="Q6" s="564" t="s">
        <v>199</v>
      </c>
      <c r="R6" s="1465">
        <f>F6+J6-N6</f>
        <v>265838094</v>
      </c>
      <c r="S6" s="565" t="s">
        <v>5</v>
      </c>
      <c r="T6" s="1465">
        <v>29</v>
      </c>
      <c r="U6" s="564" t="s">
        <v>453</v>
      </c>
      <c r="V6" s="1465">
        <v>756085</v>
      </c>
      <c r="W6" s="565" t="s">
        <v>5</v>
      </c>
      <c r="X6" s="1465">
        <v>34</v>
      </c>
      <c r="Y6" s="564" t="s">
        <v>453</v>
      </c>
      <c r="Z6" s="1465">
        <v>1468674</v>
      </c>
      <c r="AA6" s="565" t="s">
        <v>5</v>
      </c>
      <c r="AB6" s="1465">
        <v>1310</v>
      </c>
      <c r="AC6" s="564" t="s">
        <v>453</v>
      </c>
      <c r="AD6" s="1465">
        <v>137815920</v>
      </c>
      <c r="AE6" s="565" t="s">
        <v>5</v>
      </c>
      <c r="AF6" s="1465">
        <f>T6+X6+AB6</f>
        <v>1373</v>
      </c>
      <c r="AG6" s="564" t="s">
        <v>199</v>
      </c>
      <c r="AH6" s="1465">
        <f>V6+Z6+AD6</f>
        <v>140040679</v>
      </c>
      <c r="AI6" s="565" t="s">
        <v>5</v>
      </c>
      <c r="AJ6" s="1465">
        <f>P6-AF6</f>
        <v>2241</v>
      </c>
      <c r="AK6" s="564" t="s">
        <v>199</v>
      </c>
      <c r="AL6" s="1465">
        <f>R6-AH6</f>
        <v>125797415</v>
      </c>
      <c r="AM6" s="565" t="s">
        <v>5</v>
      </c>
    </row>
    <row r="7" spans="1:39" ht="24.75" customHeight="1">
      <c r="A7" s="1464"/>
      <c r="B7" s="1271"/>
      <c r="C7" s="1273"/>
      <c r="D7" s="1466"/>
      <c r="E7" s="567"/>
      <c r="F7" s="1466"/>
      <c r="G7" s="567"/>
      <c r="H7" s="1466"/>
      <c r="I7" s="567"/>
      <c r="J7" s="1466"/>
      <c r="K7" s="567"/>
      <c r="L7" s="1466"/>
      <c r="M7" s="567"/>
      <c r="N7" s="1466"/>
      <c r="O7" s="567"/>
      <c r="P7" s="1466"/>
      <c r="Q7" s="567"/>
      <c r="R7" s="1466"/>
      <c r="S7" s="567"/>
      <c r="T7" s="1466"/>
      <c r="U7" s="567"/>
      <c r="V7" s="1466"/>
      <c r="W7" s="567"/>
      <c r="X7" s="1466"/>
      <c r="Y7" s="567"/>
      <c r="Z7" s="1466"/>
      <c r="AA7" s="567"/>
      <c r="AB7" s="1466"/>
      <c r="AC7" s="567"/>
      <c r="AD7" s="1466"/>
      <c r="AE7" s="567"/>
      <c r="AF7" s="1466"/>
      <c r="AG7" s="567"/>
      <c r="AH7" s="1466"/>
      <c r="AI7" s="567"/>
      <c r="AJ7" s="1466"/>
      <c r="AK7" s="567"/>
      <c r="AL7" s="1466"/>
      <c r="AM7" s="567"/>
    </row>
    <row r="8" spans="1:39" ht="49.5" customHeight="1">
      <c r="A8" s="568"/>
      <c r="B8" s="569" t="s">
        <v>454</v>
      </c>
      <c r="C8" s="563"/>
      <c r="D8" s="570">
        <v>615</v>
      </c>
      <c r="E8" s="571"/>
      <c r="F8" s="570">
        <v>115157315</v>
      </c>
      <c r="G8" s="571"/>
      <c r="H8" s="570">
        <v>148</v>
      </c>
      <c r="I8" s="571"/>
      <c r="J8" s="570">
        <v>22422057</v>
      </c>
      <c r="K8" s="571"/>
      <c r="L8" s="570"/>
      <c r="M8" s="571"/>
      <c r="N8" s="570"/>
      <c r="O8" s="571"/>
      <c r="P8" s="572">
        <f aca="true" t="shared" si="0" ref="P8:P17">D8+H8-L8</f>
        <v>763</v>
      </c>
      <c r="Q8" s="571"/>
      <c r="R8" s="572">
        <f aca="true" t="shared" si="1" ref="R8:R17">F8+J8-N8</f>
        <v>137579372</v>
      </c>
      <c r="S8" s="571"/>
      <c r="T8" s="572"/>
      <c r="U8" s="571"/>
      <c r="V8" s="570">
        <v>62600</v>
      </c>
      <c r="W8" s="571"/>
      <c r="X8" s="570">
        <v>3</v>
      </c>
      <c r="Y8" s="571"/>
      <c r="Z8" s="570">
        <v>99600</v>
      </c>
      <c r="AA8" s="571"/>
      <c r="AB8" s="570">
        <v>253</v>
      </c>
      <c r="AC8" s="571"/>
      <c r="AD8" s="570">
        <v>69931993</v>
      </c>
      <c r="AE8" s="571"/>
      <c r="AF8" s="570">
        <f>T8+X8+AB8</f>
        <v>256</v>
      </c>
      <c r="AG8" s="571"/>
      <c r="AH8" s="570">
        <f>V8+Z8+AD8</f>
        <v>70094193</v>
      </c>
      <c r="AI8" s="571"/>
      <c r="AJ8" s="570">
        <f aca="true" t="shared" si="2" ref="AJ8:AJ14">P8-AF8</f>
        <v>507</v>
      </c>
      <c r="AK8" s="571"/>
      <c r="AL8" s="570">
        <f>R8-AH8</f>
        <v>67485179</v>
      </c>
      <c r="AM8" s="571"/>
    </row>
    <row r="9" spans="1:39" ht="49.5" customHeight="1">
      <c r="A9" s="568"/>
      <c r="B9" s="569" t="s">
        <v>455</v>
      </c>
      <c r="C9" s="563"/>
      <c r="D9" s="570">
        <v>644</v>
      </c>
      <c r="E9" s="571"/>
      <c r="F9" s="570">
        <v>511795810</v>
      </c>
      <c r="G9" s="571"/>
      <c r="H9" s="570">
        <v>221</v>
      </c>
      <c r="I9" s="571"/>
      <c r="J9" s="570">
        <v>278817465</v>
      </c>
      <c r="K9" s="571"/>
      <c r="L9" s="570">
        <v>3</v>
      </c>
      <c r="M9" s="571"/>
      <c r="N9" s="570">
        <v>22706095</v>
      </c>
      <c r="O9" s="571"/>
      <c r="P9" s="572">
        <f t="shared" si="0"/>
        <v>862</v>
      </c>
      <c r="Q9" s="571"/>
      <c r="R9" s="572">
        <f t="shared" si="1"/>
        <v>767907180</v>
      </c>
      <c r="S9" s="571"/>
      <c r="T9" s="572">
        <v>2</v>
      </c>
      <c r="U9" s="571"/>
      <c r="V9" s="570">
        <v>24200</v>
      </c>
      <c r="W9" s="571"/>
      <c r="X9" s="570">
        <v>16</v>
      </c>
      <c r="Y9" s="571"/>
      <c r="Z9" s="570">
        <v>3429120</v>
      </c>
      <c r="AA9" s="571"/>
      <c r="AB9" s="570">
        <v>329</v>
      </c>
      <c r="AC9" s="571"/>
      <c r="AD9" s="570">
        <v>425989205</v>
      </c>
      <c r="AE9" s="571"/>
      <c r="AF9" s="570">
        <f aca="true" t="shared" si="3" ref="AF9:AF16">T9+X9+AB9</f>
        <v>347</v>
      </c>
      <c r="AG9" s="571"/>
      <c r="AH9" s="570">
        <f aca="true" t="shared" si="4" ref="AH9:AH16">V9+Z9+AD9</f>
        <v>429442525</v>
      </c>
      <c r="AI9" s="571"/>
      <c r="AJ9" s="570">
        <f t="shared" si="2"/>
        <v>515</v>
      </c>
      <c r="AK9" s="571"/>
      <c r="AL9" s="570">
        <f aca="true" t="shared" si="5" ref="AL9:AL14">R9-AH9</f>
        <v>338464655</v>
      </c>
      <c r="AM9" s="571"/>
    </row>
    <row r="10" spans="1:39" ht="49.5" customHeight="1">
      <c r="A10" s="568"/>
      <c r="B10" s="569" t="s">
        <v>362</v>
      </c>
      <c r="C10" s="563"/>
      <c r="D10" s="570">
        <v>379</v>
      </c>
      <c r="E10" s="571"/>
      <c r="F10" s="570">
        <v>249181286</v>
      </c>
      <c r="G10" s="571"/>
      <c r="H10" s="570">
        <v>105</v>
      </c>
      <c r="I10" s="571"/>
      <c r="J10" s="570">
        <v>28892907</v>
      </c>
      <c r="K10" s="571"/>
      <c r="L10" s="570"/>
      <c r="M10" s="571"/>
      <c r="N10" s="570"/>
      <c r="O10" s="571"/>
      <c r="P10" s="572">
        <f t="shared" si="0"/>
        <v>484</v>
      </c>
      <c r="Q10" s="571"/>
      <c r="R10" s="572">
        <f t="shared" si="1"/>
        <v>278074193</v>
      </c>
      <c r="S10" s="571"/>
      <c r="T10" s="572">
        <v>1</v>
      </c>
      <c r="U10" s="571"/>
      <c r="V10" s="570">
        <v>191000</v>
      </c>
      <c r="W10" s="571"/>
      <c r="X10" s="570">
        <v>5</v>
      </c>
      <c r="Y10" s="571"/>
      <c r="Z10" s="570">
        <v>2112138</v>
      </c>
      <c r="AA10" s="571"/>
      <c r="AB10" s="570">
        <v>179</v>
      </c>
      <c r="AC10" s="571"/>
      <c r="AD10" s="570">
        <v>84171286</v>
      </c>
      <c r="AE10" s="571"/>
      <c r="AF10" s="570">
        <f t="shared" si="3"/>
        <v>185</v>
      </c>
      <c r="AG10" s="571"/>
      <c r="AH10" s="570">
        <f t="shared" si="4"/>
        <v>86474424</v>
      </c>
      <c r="AI10" s="571"/>
      <c r="AJ10" s="570">
        <f t="shared" si="2"/>
        <v>299</v>
      </c>
      <c r="AK10" s="571"/>
      <c r="AL10" s="570">
        <f t="shared" si="5"/>
        <v>191599769</v>
      </c>
      <c r="AM10" s="571"/>
    </row>
    <row r="11" spans="1:39" ht="49.5" customHeight="1">
      <c r="A11" s="568"/>
      <c r="B11" s="569" t="s">
        <v>456</v>
      </c>
      <c r="C11" s="563"/>
      <c r="D11" s="570">
        <v>16629</v>
      </c>
      <c r="E11" s="571"/>
      <c r="F11" s="570">
        <v>525171087</v>
      </c>
      <c r="G11" s="571"/>
      <c r="H11" s="570">
        <v>5178</v>
      </c>
      <c r="I11" s="571"/>
      <c r="J11" s="570">
        <v>176960164</v>
      </c>
      <c r="K11" s="571"/>
      <c r="L11" s="570">
        <v>52</v>
      </c>
      <c r="M11" s="571"/>
      <c r="N11" s="572">
        <v>12759500</v>
      </c>
      <c r="O11" s="573"/>
      <c r="P11" s="572">
        <f t="shared" si="0"/>
        <v>21755</v>
      </c>
      <c r="Q11" s="571"/>
      <c r="R11" s="572">
        <f t="shared" si="1"/>
        <v>689371751</v>
      </c>
      <c r="S11" s="571"/>
      <c r="T11" s="572">
        <v>486</v>
      </c>
      <c r="U11" s="571"/>
      <c r="V11" s="570">
        <v>19278464</v>
      </c>
      <c r="W11" s="571"/>
      <c r="X11" s="570">
        <v>124</v>
      </c>
      <c r="Y11" s="571"/>
      <c r="Z11" s="570">
        <v>4386338</v>
      </c>
      <c r="AA11" s="571"/>
      <c r="AB11" s="570">
        <v>6159</v>
      </c>
      <c r="AC11" s="571"/>
      <c r="AD11" s="570">
        <v>191187695</v>
      </c>
      <c r="AE11" s="571"/>
      <c r="AF11" s="570">
        <f t="shared" si="3"/>
        <v>6769</v>
      </c>
      <c r="AG11" s="571"/>
      <c r="AH11" s="570">
        <f t="shared" si="4"/>
        <v>214852497</v>
      </c>
      <c r="AI11" s="571"/>
      <c r="AJ11" s="570">
        <f t="shared" si="2"/>
        <v>14986</v>
      </c>
      <c r="AK11" s="571"/>
      <c r="AL11" s="570">
        <f t="shared" si="5"/>
        <v>474519254</v>
      </c>
      <c r="AM11" s="571"/>
    </row>
    <row r="12" spans="1:39" ht="49.5" customHeight="1">
      <c r="A12" s="568"/>
      <c r="B12" s="569" t="s">
        <v>457</v>
      </c>
      <c r="C12" s="563"/>
      <c r="D12" s="570"/>
      <c r="E12" s="571"/>
      <c r="F12" s="570"/>
      <c r="G12" s="571"/>
      <c r="H12" s="570"/>
      <c r="I12" s="571"/>
      <c r="J12" s="570"/>
      <c r="K12" s="571"/>
      <c r="L12" s="570"/>
      <c r="M12" s="571"/>
      <c r="N12" s="570"/>
      <c r="O12" s="571"/>
      <c r="P12" s="572">
        <f t="shared" si="0"/>
        <v>0</v>
      </c>
      <c r="Q12" s="571"/>
      <c r="R12" s="572">
        <f t="shared" si="1"/>
        <v>0</v>
      </c>
      <c r="S12" s="571"/>
      <c r="T12" s="572"/>
      <c r="U12" s="571"/>
      <c r="V12" s="570"/>
      <c r="W12" s="571"/>
      <c r="X12" s="572"/>
      <c r="Y12" s="571"/>
      <c r="Z12" s="570"/>
      <c r="AA12" s="571"/>
      <c r="AB12" s="570"/>
      <c r="AC12" s="571"/>
      <c r="AD12" s="570"/>
      <c r="AE12" s="571"/>
      <c r="AF12" s="570">
        <f t="shared" si="3"/>
        <v>0</v>
      </c>
      <c r="AG12" s="571"/>
      <c r="AH12" s="570">
        <f t="shared" si="4"/>
        <v>0</v>
      </c>
      <c r="AI12" s="571"/>
      <c r="AJ12" s="570">
        <f t="shared" si="2"/>
        <v>0</v>
      </c>
      <c r="AK12" s="571"/>
      <c r="AL12" s="570">
        <f>R12-AH12</f>
        <v>0</v>
      </c>
      <c r="AM12" s="571"/>
    </row>
    <row r="13" spans="1:39" ht="49.5" customHeight="1">
      <c r="A13" s="568"/>
      <c r="B13" s="569" t="s">
        <v>458</v>
      </c>
      <c r="C13" s="563"/>
      <c r="D13" s="570">
        <v>10</v>
      </c>
      <c r="E13" s="574"/>
      <c r="F13" s="575">
        <v>624563</v>
      </c>
      <c r="G13" s="571"/>
      <c r="H13" s="572">
        <v>1</v>
      </c>
      <c r="I13" s="576"/>
      <c r="J13" s="570">
        <v>33300</v>
      </c>
      <c r="K13" s="571"/>
      <c r="L13" s="570"/>
      <c r="M13" s="571"/>
      <c r="N13" s="570"/>
      <c r="O13" s="571"/>
      <c r="P13" s="572">
        <f t="shared" si="0"/>
        <v>11</v>
      </c>
      <c r="Q13" s="571"/>
      <c r="R13" s="572">
        <f t="shared" si="1"/>
        <v>657863</v>
      </c>
      <c r="S13" s="571"/>
      <c r="T13" s="572"/>
      <c r="U13" s="571"/>
      <c r="V13" s="570"/>
      <c r="W13" s="571"/>
      <c r="X13" s="572"/>
      <c r="Y13" s="571"/>
      <c r="Z13" s="570"/>
      <c r="AA13" s="571"/>
      <c r="AB13" s="570">
        <v>7</v>
      </c>
      <c r="AC13" s="571"/>
      <c r="AD13" s="570">
        <v>383763</v>
      </c>
      <c r="AE13" s="571"/>
      <c r="AF13" s="570">
        <f t="shared" si="3"/>
        <v>7</v>
      </c>
      <c r="AG13" s="571"/>
      <c r="AH13" s="570">
        <f t="shared" si="4"/>
        <v>383763</v>
      </c>
      <c r="AI13" s="571"/>
      <c r="AJ13" s="570">
        <f t="shared" si="2"/>
        <v>4</v>
      </c>
      <c r="AK13" s="571"/>
      <c r="AL13" s="570">
        <f t="shared" si="5"/>
        <v>274100</v>
      </c>
      <c r="AM13" s="571"/>
    </row>
    <row r="14" spans="1:39" ht="49.5" customHeight="1">
      <c r="A14" s="568"/>
      <c r="B14" s="569" t="s">
        <v>459</v>
      </c>
      <c r="C14" s="563"/>
      <c r="D14" s="570">
        <v>16</v>
      </c>
      <c r="E14" s="571"/>
      <c r="F14" s="570">
        <v>357888102</v>
      </c>
      <c r="G14" s="571"/>
      <c r="H14" s="572"/>
      <c r="I14" s="576"/>
      <c r="J14" s="570"/>
      <c r="K14" s="571"/>
      <c r="L14" s="570"/>
      <c r="M14" s="571"/>
      <c r="N14" s="570"/>
      <c r="O14" s="571"/>
      <c r="P14" s="572">
        <f t="shared" si="0"/>
        <v>16</v>
      </c>
      <c r="Q14" s="571"/>
      <c r="R14" s="572">
        <f>F14+J14-N14</f>
        <v>357888102</v>
      </c>
      <c r="S14" s="571"/>
      <c r="T14" s="572"/>
      <c r="U14" s="571"/>
      <c r="V14" s="570"/>
      <c r="W14" s="571"/>
      <c r="X14" s="572"/>
      <c r="Y14" s="571"/>
      <c r="Z14" s="570"/>
      <c r="AA14" s="571"/>
      <c r="AB14" s="570">
        <v>12</v>
      </c>
      <c r="AC14" s="571"/>
      <c r="AD14" s="570">
        <v>349020073</v>
      </c>
      <c r="AE14" s="571"/>
      <c r="AF14" s="570">
        <f t="shared" si="3"/>
        <v>12</v>
      </c>
      <c r="AG14" s="571"/>
      <c r="AH14" s="570">
        <f t="shared" si="4"/>
        <v>349020073</v>
      </c>
      <c r="AI14" s="571"/>
      <c r="AJ14" s="570">
        <f t="shared" si="2"/>
        <v>4</v>
      </c>
      <c r="AK14" s="571"/>
      <c r="AL14" s="570">
        <f t="shared" si="5"/>
        <v>8868029</v>
      </c>
      <c r="AM14" s="571"/>
    </row>
    <row r="15" spans="1:39" ht="49.5" customHeight="1">
      <c r="A15" s="568"/>
      <c r="B15" s="577" t="s">
        <v>460</v>
      </c>
      <c r="C15" s="563"/>
      <c r="D15" s="570"/>
      <c r="E15" s="571"/>
      <c r="F15" s="570"/>
      <c r="G15" s="571"/>
      <c r="H15" s="570"/>
      <c r="I15" s="571"/>
      <c r="J15" s="570"/>
      <c r="K15" s="571"/>
      <c r="L15" s="570"/>
      <c r="M15" s="571"/>
      <c r="N15" s="570"/>
      <c r="O15" s="571"/>
      <c r="P15" s="572">
        <f t="shared" si="0"/>
        <v>0</v>
      </c>
      <c r="Q15" s="571"/>
      <c r="R15" s="572">
        <f t="shared" si="1"/>
        <v>0</v>
      </c>
      <c r="S15" s="571"/>
      <c r="T15" s="572"/>
      <c r="U15" s="571"/>
      <c r="V15" s="570"/>
      <c r="W15" s="571"/>
      <c r="X15" s="572"/>
      <c r="Y15" s="571"/>
      <c r="Z15" s="570"/>
      <c r="AA15" s="571"/>
      <c r="AB15" s="570"/>
      <c r="AC15" s="571"/>
      <c r="AD15" s="570"/>
      <c r="AE15" s="571"/>
      <c r="AF15" s="570">
        <f t="shared" si="3"/>
        <v>0</v>
      </c>
      <c r="AG15" s="571"/>
      <c r="AH15" s="570">
        <f t="shared" si="4"/>
        <v>0</v>
      </c>
      <c r="AI15" s="571"/>
      <c r="AJ15" s="570" t="s">
        <v>461</v>
      </c>
      <c r="AK15" s="571"/>
      <c r="AL15" s="570" t="s">
        <v>461</v>
      </c>
      <c r="AM15" s="571"/>
    </row>
    <row r="16" spans="1:39" ht="49.5" customHeight="1">
      <c r="A16" s="568"/>
      <c r="B16" s="577" t="s">
        <v>462</v>
      </c>
      <c r="C16" s="563"/>
      <c r="D16" s="570"/>
      <c r="E16" s="571"/>
      <c r="F16" s="570"/>
      <c r="G16" s="571"/>
      <c r="H16" s="570"/>
      <c r="I16" s="571"/>
      <c r="J16" s="570"/>
      <c r="K16" s="571"/>
      <c r="L16" s="570"/>
      <c r="M16" s="571"/>
      <c r="N16" s="570"/>
      <c r="O16" s="571"/>
      <c r="P16" s="572">
        <f t="shared" si="0"/>
        <v>0</v>
      </c>
      <c r="Q16" s="571"/>
      <c r="R16" s="572">
        <f t="shared" si="1"/>
        <v>0</v>
      </c>
      <c r="S16" s="571"/>
      <c r="T16" s="572"/>
      <c r="U16" s="571"/>
      <c r="V16" s="570"/>
      <c r="W16" s="571"/>
      <c r="X16" s="572"/>
      <c r="Y16" s="571"/>
      <c r="Z16" s="570"/>
      <c r="AA16" s="571"/>
      <c r="AB16" s="570"/>
      <c r="AC16" s="571"/>
      <c r="AD16" s="570"/>
      <c r="AE16" s="571"/>
      <c r="AF16" s="570">
        <f t="shared" si="3"/>
        <v>0</v>
      </c>
      <c r="AG16" s="571"/>
      <c r="AH16" s="570">
        <f t="shared" si="4"/>
        <v>0</v>
      </c>
      <c r="AI16" s="571"/>
      <c r="AJ16" s="570">
        <f>P16-AF16</f>
        <v>0</v>
      </c>
      <c r="AK16" s="571"/>
      <c r="AL16" s="570">
        <f>R16-AH16</f>
        <v>0</v>
      </c>
      <c r="AM16" s="571"/>
    </row>
    <row r="17" spans="1:39" ht="49.5" customHeight="1">
      <c r="A17" s="568"/>
      <c r="B17" s="578" t="s">
        <v>120</v>
      </c>
      <c r="C17" s="563"/>
      <c r="D17" s="572">
        <f>SUM(D6,D8,D9,D10,D11,D13,D14,D16,)</f>
        <v>21034</v>
      </c>
      <c r="E17" s="571"/>
      <c r="F17" s="572">
        <f>SUM(F6,F8,F9,F10,F11,F13,F14,F16,)</f>
        <v>1938029532</v>
      </c>
      <c r="G17" s="571"/>
      <c r="H17" s="570">
        <f>SUM(H6,H8,H9,H10,H11,H13,H14)</f>
        <v>6526</v>
      </c>
      <c r="I17" s="571"/>
      <c r="J17" s="570">
        <f>SUM(J6,J8,J9,J10,J11,J13,J14)</f>
        <v>594790918</v>
      </c>
      <c r="K17" s="571"/>
      <c r="L17" s="570">
        <f>SUM(L6,L9,L11)</f>
        <v>55</v>
      </c>
      <c r="M17" s="571"/>
      <c r="N17" s="570">
        <f>SUM(N6,N9,N11)</f>
        <v>35503895</v>
      </c>
      <c r="O17" s="571"/>
      <c r="P17" s="572">
        <f t="shared" si="0"/>
        <v>27505</v>
      </c>
      <c r="Q17" s="571"/>
      <c r="R17" s="572">
        <f t="shared" si="1"/>
        <v>2497316555</v>
      </c>
      <c r="S17" s="571"/>
      <c r="T17" s="572">
        <f>SUM(T6,T8,T9,T10,T11)</f>
        <v>518</v>
      </c>
      <c r="U17" s="571"/>
      <c r="V17" s="572">
        <f>SUM(V6,V8,V9,V10,V11)</f>
        <v>20312349</v>
      </c>
      <c r="W17" s="571"/>
      <c r="X17" s="572">
        <f>SUM(X6,X8,X9,X10,X11)</f>
        <v>182</v>
      </c>
      <c r="Y17" s="571"/>
      <c r="Z17" s="572">
        <f>SUM(Z6,Z8,Z9,Z10,Z11)</f>
        <v>11495870</v>
      </c>
      <c r="AA17" s="571"/>
      <c r="AB17" s="572">
        <f>SUM(AB6,AB8,AB9,AB10,AB11,AB13,AB14,AB16)</f>
        <v>8249</v>
      </c>
      <c r="AC17" s="571"/>
      <c r="AD17" s="572">
        <f>SUM(AD6,AD8,AD9,AD10,AD11,AD13,AD14,AD16)</f>
        <v>1258499935</v>
      </c>
      <c r="AE17" s="571"/>
      <c r="AF17" s="570">
        <f>SUM(T17,X17,AB17)</f>
        <v>8949</v>
      </c>
      <c r="AG17" s="571"/>
      <c r="AH17" s="570">
        <f>SUM(V17,Z17,AD17)</f>
        <v>1290308154</v>
      </c>
      <c r="AI17" s="571"/>
      <c r="AJ17" s="570">
        <f>P17-AF17</f>
        <v>18556</v>
      </c>
      <c r="AK17" s="571"/>
      <c r="AL17" s="570">
        <f>R17-AH17</f>
        <v>1207008401</v>
      </c>
      <c r="AM17" s="571"/>
    </row>
    <row r="18" spans="1:39" ht="49.5" customHeight="1">
      <c r="A18" s="566"/>
      <c r="B18" s="501" t="s">
        <v>463</v>
      </c>
      <c r="C18" s="502"/>
      <c r="D18" s="570">
        <v>23885</v>
      </c>
      <c r="E18" s="571"/>
      <c r="F18" s="570">
        <v>2309427553</v>
      </c>
      <c r="G18" s="571"/>
      <c r="H18" s="570">
        <v>7266</v>
      </c>
      <c r="I18" s="571"/>
      <c r="J18" s="570">
        <v>615313842</v>
      </c>
      <c r="K18" s="571"/>
      <c r="L18" s="570">
        <v>72</v>
      </c>
      <c r="M18" s="571"/>
      <c r="N18" s="570">
        <v>12970523</v>
      </c>
      <c r="O18" s="571"/>
      <c r="P18" s="572">
        <v>31079</v>
      </c>
      <c r="Q18" s="571"/>
      <c r="R18" s="572">
        <v>2911770872</v>
      </c>
      <c r="S18" s="571"/>
      <c r="T18" s="572">
        <v>456</v>
      </c>
      <c r="U18" s="571"/>
      <c r="V18" s="572">
        <v>16687909</v>
      </c>
      <c r="W18" s="571"/>
      <c r="X18" s="572">
        <v>201</v>
      </c>
      <c r="Y18" s="571"/>
      <c r="Z18" s="572">
        <v>12271717</v>
      </c>
      <c r="AA18" s="571"/>
      <c r="AB18" s="572">
        <v>9388</v>
      </c>
      <c r="AC18" s="571"/>
      <c r="AD18" s="572">
        <v>944781714</v>
      </c>
      <c r="AE18" s="571"/>
      <c r="AF18" s="570">
        <v>10045</v>
      </c>
      <c r="AG18" s="571"/>
      <c r="AH18" s="570">
        <v>973741340</v>
      </c>
      <c r="AI18" s="571"/>
      <c r="AJ18" s="570">
        <v>21034</v>
      </c>
      <c r="AK18" s="571"/>
      <c r="AL18" s="570">
        <v>1938029532</v>
      </c>
      <c r="AM18" s="579"/>
    </row>
    <row r="19" spans="1:39" ht="24.75" customHeight="1">
      <c r="A19" s="1467"/>
      <c r="B19" s="1283" t="s">
        <v>464</v>
      </c>
      <c r="C19" s="1284"/>
      <c r="D19" s="1468">
        <f>D17/D18*100</f>
        <v>88.06363826669458</v>
      </c>
      <c r="E19" s="580" t="s">
        <v>465</v>
      </c>
      <c r="F19" s="1468">
        <f>F17/F18*100</f>
        <v>83.91817831576725</v>
      </c>
      <c r="G19" s="580" t="s">
        <v>51</v>
      </c>
      <c r="H19" s="1468">
        <f>H17/H18*100</f>
        <v>89.81557941095514</v>
      </c>
      <c r="I19" s="580" t="s">
        <v>466</v>
      </c>
      <c r="J19" s="1468">
        <f>J17/J18*100</f>
        <v>96.66464126123137</v>
      </c>
      <c r="K19" s="580" t="s">
        <v>51</v>
      </c>
      <c r="L19" s="1468">
        <f>L17/L18*100</f>
        <v>76.38888888888889</v>
      </c>
      <c r="M19" s="580" t="s">
        <v>466</v>
      </c>
      <c r="N19" s="1468">
        <f>N17/N18*100</f>
        <v>273.7275513099973</v>
      </c>
      <c r="O19" s="580" t="s">
        <v>466</v>
      </c>
      <c r="P19" s="1468">
        <f>P17/P18*100</f>
        <v>88.50027349657324</v>
      </c>
      <c r="Q19" s="580" t="s">
        <v>466</v>
      </c>
      <c r="R19" s="1468">
        <f>R17/R18*100</f>
        <v>85.76624551796121</v>
      </c>
      <c r="S19" s="580" t="s">
        <v>51</v>
      </c>
      <c r="T19" s="1468">
        <f>T17/T18*100</f>
        <v>113.59649122807018</v>
      </c>
      <c r="U19" s="580" t="s">
        <v>465</v>
      </c>
      <c r="V19" s="1468">
        <f>V17/V18*100</f>
        <v>121.71895831886428</v>
      </c>
      <c r="W19" s="580" t="s">
        <v>51</v>
      </c>
      <c r="X19" s="1468">
        <f>X17/X18*100</f>
        <v>90.54726368159204</v>
      </c>
      <c r="Y19" s="580" t="s">
        <v>466</v>
      </c>
      <c r="Z19" s="1468">
        <f>Z17/Z18*100</f>
        <v>93.67776326654209</v>
      </c>
      <c r="AA19" s="580" t="s">
        <v>51</v>
      </c>
      <c r="AB19" s="1468">
        <f>AB17/AB18*100</f>
        <v>87.86749041329357</v>
      </c>
      <c r="AC19" s="580" t="s">
        <v>466</v>
      </c>
      <c r="AD19" s="1468">
        <f>AD17/AD18*100</f>
        <v>133.20536546709667</v>
      </c>
      <c r="AE19" s="580" t="s">
        <v>51</v>
      </c>
      <c r="AF19" s="1468">
        <f>AF17/AF18*100</f>
        <v>89.08909905425585</v>
      </c>
      <c r="AG19" s="580" t="s">
        <v>466</v>
      </c>
      <c r="AH19" s="1468">
        <f>AH17/AH18*100</f>
        <v>132.51035988674366</v>
      </c>
      <c r="AI19" s="580" t="s">
        <v>51</v>
      </c>
      <c r="AJ19" s="1468">
        <f>AJ17/AJ18*100</f>
        <v>88.21907388038413</v>
      </c>
      <c r="AK19" s="580" t="s">
        <v>467</v>
      </c>
      <c r="AL19" s="1468">
        <f>AL17/AL18*100</f>
        <v>62.2801861927458</v>
      </c>
      <c r="AM19" s="581" t="s">
        <v>51</v>
      </c>
    </row>
    <row r="20" spans="1:39" ht="24.75" customHeight="1" thickBot="1">
      <c r="A20" s="1324"/>
      <c r="B20" s="1327"/>
      <c r="C20" s="1298"/>
      <c r="D20" s="1469"/>
      <c r="E20" s="582"/>
      <c r="F20" s="1469"/>
      <c r="G20" s="583"/>
      <c r="H20" s="1469"/>
      <c r="I20" s="582"/>
      <c r="J20" s="1469"/>
      <c r="K20" s="583"/>
      <c r="L20" s="1469"/>
      <c r="M20" s="582"/>
      <c r="N20" s="1469"/>
      <c r="O20" s="583"/>
      <c r="P20" s="1469"/>
      <c r="Q20" s="582"/>
      <c r="R20" s="1469"/>
      <c r="S20" s="583"/>
      <c r="T20" s="1469"/>
      <c r="U20" s="582"/>
      <c r="V20" s="1469"/>
      <c r="W20" s="583"/>
      <c r="X20" s="1469"/>
      <c r="Y20" s="582"/>
      <c r="Z20" s="1469"/>
      <c r="AA20" s="583"/>
      <c r="AB20" s="1469"/>
      <c r="AC20" s="582"/>
      <c r="AD20" s="1469"/>
      <c r="AE20" s="583"/>
      <c r="AF20" s="1469"/>
      <c r="AG20" s="582"/>
      <c r="AH20" s="1469"/>
      <c r="AI20" s="583"/>
      <c r="AJ20" s="1469"/>
      <c r="AK20" s="582"/>
      <c r="AL20" s="1469"/>
      <c r="AM20" s="584"/>
    </row>
    <row r="21" ht="14.25">
      <c r="AH21" s="562" t="s">
        <v>468</v>
      </c>
    </row>
    <row r="22" ht="21" customHeight="1">
      <c r="B22" s="585"/>
    </row>
  </sheetData>
  <sheetProtection/>
  <mergeCells count="80">
    <mergeCell ref="AH19:AH20"/>
    <mergeCell ref="AJ19:AJ20"/>
    <mergeCell ref="AL19:AL20"/>
    <mergeCell ref="V19:V20"/>
    <mergeCell ref="X19:X20"/>
    <mergeCell ref="Z19:Z20"/>
    <mergeCell ref="AB19:AB20"/>
    <mergeCell ref="AD19:AD20"/>
    <mergeCell ref="AF19:AF20"/>
    <mergeCell ref="J19:J20"/>
    <mergeCell ref="L19:L20"/>
    <mergeCell ref="N19:N20"/>
    <mergeCell ref="P19:P20"/>
    <mergeCell ref="R19:R20"/>
    <mergeCell ref="T19:T20"/>
    <mergeCell ref="A19:A20"/>
    <mergeCell ref="B19:B20"/>
    <mergeCell ref="C19:C20"/>
    <mergeCell ref="D19:D20"/>
    <mergeCell ref="F19:F20"/>
    <mergeCell ref="H19:H20"/>
    <mergeCell ref="AB6:AB7"/>
    <mergeCell ref="AD6:AD7"/>
    <mergeCell ref="AF6:AF7"/>
    <mergeCell ref="AH6:AH7"/>
    <mergeCell ref="AJ6:AJ7"/>
    <mergeCell ref="AL6:AL7"/>
    <mergeCell ref="P6:P7"/>
    <mergeCell ref="R6:R7"/>
    <mergeCell ref="T6:T7"/>
    <mergeCell ref="V6:V7"/>
    <mergeCell ref="X6:X7"/>
    <mergeCell ref="Z6:Z7"/>
    <mergeCell ref="AL5:AM5"/>
    <mergeCell ref="A6:A7"/>
    <mergeCell ref="B6:B7"/>
    <mergeCell ref="C6:C7"/>
    <mergeCell ref="D6:D7"/>
    <mergeCell ref="F6:F7"/>
    <mergeCell ref="H6:H7"/>
    <mergeCell ref="J6:J7"/>
    <mergeCell ref="L6:L7"/>
    <mergeCell ref="N6:N7"/>
    <mergeCell ref="Z5:AA5"/>
    <mergeCell ref="AB5:AC5"/>
    <mergeCell ref="AD5:AE5"/>
    <mergeCell ref="AF5:AG5"/>
    <mergeCell ref="AH5:AI5"/>
    <mergeCell ref="AJ5:AK5"/>
    <mergeCell ref="N5:O5"/>
    <mergeCell ref="P5:Q5"/>
    <mergeCell ref="R5:S5"/>
    <mergeCell ref="T5:U5"/>
    <mergeCell ref="V5:W5"/>
    <mergeCell ref="X5:Y5"/>
    <mergeCell ref="X4:AA4"/>
    <mergeCell ref="AB4:AE4"/>
    <mergeCell ref="AF4:AI4"/>
    <mergeCell ref="AJ4:AM4"/>
    <mergeCell ref="A5:C5"/>
    <mergeCell ref="D5:E5"/>
    <mergeCell ref="F5:G5"/>
    <mergeCell ref="H5:I5"/>
    <mergeCell ref="J5:K5"/>
    <mergeCell ref="L5:M5"/>
    <mergeCell ref="A4:C4"/>
    <mergeCell ref="D4:G4"/>
    <mergeCell ref="H4:K4"/>
    <mergeCell ref="L4:O4"/>
    <mergeCell ref="P4:S4"/>
    <mergeCell ref="T4:W4"/>
    <mergeCell ref="A1:S1"/>
    <mergeCell ref="T1:AM1"/>
    <mergeCell ref="A3:C3"/>
    <mergeCell ref="D3:G3"/>
    <mergeCell ref="H3:K3"/>
    <mergeCell ref="L3:O3"/>
    <mergeCell ref="P3:S3"/>
    <mergeCell ref="T3:AI3"/>
    <mergeCell ref="AJ3:AM3"/>
  </mergeCells>
  <printOptions horizontalCentered="1"/>
  <pageMargins left="0.3937007874015748" right="0.3937007874015748" top="0.984251968503937" bottom="0.984251968503937" header="0.5118110236220472" footer="0.5118110236220472"/>
  <pageSetup firstPageNumber="222" useFirstPageNumber="1" fitToWidth="2" horizontalDpi="600" verticalDpi="600" orientation="portrait" paperSize="9" scale="75" r:id="rId2"/>
  <colBreaks count="1" manualBreakCount="1">
    <brk id="19" max="65535" man="1"/>
  </colBreaks>
  <drawing r:id="rId1"/>
</worksheet>
</file>

<file path=xl/worksheets/sheet2.xml><?xml version="1.0" encoding="utf-8"?>
<worksheet xmlns="http://schemas.openxmlformats.org/spreadsheetml/2006/main" xmlns:r="http://schemas.openxmlformats.org/officeDocument/2006/relationships">
  <dimension ref="A1:E30"/>
  <sheetViews>
    <sheetView view="pageBreakPreview" zoomScaleSheetLayoutView="100" zoomScalePageLayoutView="0" workbookViewId="0" topLeftCell="A1">
      <selection activeCell="P34" sqref="P34:S36"/>
    </sheetView>
  </sheetViews>
  <sheetFormatPr defaultColWidth="9.00390625" defaultRowHeight="13.5"/>
  <cols>
    <col min="1" max="1" width="35.625" style="3" customWidth="1"/>
    <col min="2" max="4" width="18.625" style="3" customWidth="1"/>
    <col min="5" max="16384" width="9.00390625" style="3" customWidth="1"/>
  </cols>
  <sheetData>
    <row r="1" spans="1:5" ht="19.5" customHeight="1">
      <c r="A1" s="880" t="s">
        <v>188</v>
      </c>
      <c r="B1" s="881"/>
      <c r="C1" s="881"/>
      <c r="D1" s="881"/>
      <c r="E1" s="4"/>
    </row>
    <row r="2" spans="1:5" ht="19.5" customHeight="1">
      <c r="A2" s="2"/>
      <c r="B2" s="2"/>
      <c r="C2" s="2"/>
      <c r="D2" s="2"/>
      <c r="E2" s="4"/>
    </row>
    <row r="3" spans="1:5" ht="24" customHeight="1">
      <c r="A3" s="876" t="s">
        <v>189</v>
      </c>
      <c r="B3" s="883" t="s">
        <v>190</v>
      </c>
      <c r="C3" s="884"/>
      <c r="D3" s="885"/>
      <c r="E3" s="4"/>
    </row>
    <row r="4" spans="1:5" ht="24" customHeight="1">
      <c r="A4" s="882"/>
      <c r="B4" s="69" t="s">
        <v>35</v>
      </c>
      <c r="C4" s="70" t="s">
        <v>36</v>
      </c>
      <c r="D4" s="69" t="s">
        <v>37</v>
      </c>
      <c r="E4" s="4"/>
    </row>
    <row r="5" spans="1:5" ht="24" customHeight="1">
      <c r="A5" s="71" t="s">
        <v>38</v>
      </c>
      <c r="B5" s="156">
        <v>83</v>
      </c>
      <c r="C5" s="156">
        <v>912</v>
      </c>
      <c r="D5" s="156">
        <v>866</v>
      </c>
      <c r="E5" s="4"/>
    </row>
    <row r="6" spans="1:5" ht="24" customHeight="1">
      <c r="A6" s="72" t="s">
        <v>39</v>
      </c>
      <c r="B6" s="157">
        <v>83</v>
      </c>
      <c r="C6" s="158">
        <v>910</v>
      </c>
      <c r="D6" s="159">
        <v>859</v>
      </c>
      <c r="E6" s="4"/>
    </row>
    <row r="7" spans="1:5" ht="24" customHeight="1">
      <c r="A7" s="71" t="s">
        <v>40</v>
      </c>
      <c r="B7" s="156">
        <v>26</v>
      </c>
      <c r="C7" s="156">
        <v>481</v>
      </c>
      <c r="D7" s="156">
        <v>309</v>
      </c>
      <c r="E7" s="4"/>
    </row>
    <row r="8" spans="1:5" ht="24" customHeight="1">
      <c r="A8" s="72" t="s">
        <v>41</v>
      </c>
      <c r="B8" s="160">
        <v>27</v>
      </c>
      <c r="C8" s="161">
        <v>483</v>
      </c>
      <c r="D8" s="160">
        <v>293</v>
      </c>
      <c r="E8" s="4"/>
    </row>
    <row r="9" spans="1:5" ht="24" customHeight="1">
      <c r="A9" s="71" t="s">
        <v>42</v>
      </c>
      <c r="B9" s="156">
        <v>17</v>
      </c>
      <c r="C9" s="156">
        <v>153</v>
      </c>
      <c r="D9" s="156">
        <v>141</v>
      </c>
      <c r="E9" s="4"/>
    </row>
    <row r="10" spans="1:5" ht="24" customHeight="1">
      <c r="A10" s="72" t="s">
        <v>43</v>
      </c>
      <c r="B10" s="157">
        <v>17</v>
      </c>
      <c r="C10" s="162">
        <v>156</v>
      </c>
      <c r="D10" s="157">
        <v>139</v>
      </c>
      <c r="E10" s="4"/>
    </row>
    <row r="11" spans="1:5" ht="24" customHeight="1">
      <c r="A11" s="71" t="s">
        <v>44</v>
      </c>
      <c r="B11" s="156">
        <v>39</v>
      </c>
      <c r="C11" s="156">
        <v>63</v>
      </c>
      <c r="D11" s="156">
        <v>45</v>
      </c>
      <c r="E11" s="4"/>
    </row>
    <row r="12" spans="1:5" ht="24" customHeight="1">
      <c r="A12" s="72" t="s">
        <v>45</v>
      </c>
      <c r="B12" s="157">
        <v>39</v>
      </c>
      <c r="C12" s="162">
        <v>64</v>
      </c>
      <c r="D12" s="157">
        <v>45</v>
      </c>
      <c r="E12" s="4"/>
    </row>
    <row r="13" spans="1:5" ht="24" customHeight="1">
      <c r="A13" s="878" t="s">
        <v>46</v>
      </c>
      <c r="B13" s="156">
        <v>30</v>
      </c>
      <c r="C13" s="156">
        <v>70</v>
      </c>
      <c r="D13" s="156">
        <v>48</v>
      </c>
      <c r="E13" s="4"/>
    </row>
    <row r="14" spans="1:5" ht="24" customHeight="1">
      <c r="A14" s="875"/>
      <c r="B14" s="157">
        <v>29</v>
      </c>
      <c r="C14" s="162">
        <v>69</v>
      </c>
      <c r="D14" s="157">
        <v>47</v>
      </c>
      <c r="E14" s="4"/>
    </row>
    <row r="15" spans="1:5" ht="24" customHeight="1">
      <c r="A15" s="874" t="s">
        <v>47</v>
      </c>
      <c r="B15" s="156">
        <v>1249</v>
      </c>
      <c r="C15" s="156">
        <v>1072</v>
      </c>
      <c r="D15" s="156">
        <v>1072</v>
      </c>
      <c r="E15" s="4"/>
    </row>
    <row r="16" spans="1:5" ht="24" customHeight="1">
      <c r="A16" s="875"/>
      <c r="B16" s="163">
        <v>1214</v>
      </c>
      <c r="C16" s="164">
        <v>1043</v>
      </c>
      <c r="D16" s="163">
        <v>1035</v>
      </c>
      <c r="E16" s="4"/>
    </row>
    <row r="17" spans="1:5" ht="24" customHeight="1">
      <c r="A17" s="874" t="s">
        <v>48</v>
      </c>
      <c r="B17" s="156">
        <v>0</v>
      </c>
      <c r="C17" s="156">
        <v>0</v>
      </c>
      <c r="D17" s="156">
        <v>0</v>
      </c>
      <c r="E17" s="4"/>
    </row>
    <row r="18" spans="1:5" ht="24" customHeight="1">
      <c r="A18" s="875"/>
      <c r="B18" s="157">
        <v>1</v>
      </c>
      <c r="C18" s="162">
        <v>1</v>
      </c>
      <c r="D18" s="157">
        <v>1</v>
      </c>
      <c r="E18" s="4"/>
    </row>
    <row r="19" spans="1:5" ht="24" customHeight="1">
      <c r="A19" s="874" t="s">
        <v>49</v>
      </c>
      <c r="B19" s="156">
        <v>2</v>
      </c>
      <c r="C19" s="156">
        <v>8</v>
      </c>
      <c r="D19" s="156">
        <v>8</v>
      </c>
      <c r="E19" s="4"/>
    </row>
    <row r="20" spans="1:5" ht="24" customHeight="1">
      <c r="A20" s="875"/>
      <c r="B20" s="160">
        <v>2</v>
      </c>
      <c r="C20" s="161">
        <v>8</v>
      </c>
      <c r="D20" s="160">
        <v>8</v>
      </c>
      <c r="E20" s="4"/>
    </row>
    <row r="21" spans="1:5" ht="24" customHeight="1">
      <c r="A21" s="876" t="s">
        <v>191</v>
      </c>
      <c r="B21" s="156">
        <f aca="true" t="shared" si="0" ref="B21:D22">SUM(B5,B7,B9,B11,B13,B15,B17,B19)</f>
        <v>1446</v>
      </c>
      <c r="C21" s="156">
        <f>SUM(C5,C7,C9,C11,C13,C15,C17,C19)</f>
        <v>2759</v>
      </c>
      <c r="D21" s="156">
        <f t="shared" si="0"/>
        <v>2489</v>
      </c>
      <c r="E21" s="4"/>
    </row>
    <row r="22" spans="1:5" ht="24" customHeight="1">
      <c r="A22" s="877"/>
      <c r="B22" s="159">
        <f t="shared" si="0"/>
        <v>1412</v>
      </c>
      <c r="C22" s="158">
        <f>SUM(C6,C8,C10,C12,C14,C16,C18,C20)</f>
        <v>2734</v>
      </c>
      <c r="D22" s="159">
        <f>SUM(D6,D8,D10,D12,D14,D16,D18,D20)</f>
        <v>2427</v>
      </c>
      <c r="E22" s="4"/>
    </row>
    <row r="23" spans="1:5" ht="24" customHeight="1">
      <c r="A23" s="878" t="s">
        <v>50</v>
      </c>
      <c r="B23" s="74" t="s">
        <v>192</v>
      </c>
      <c r="C23" s="75" t="s">
        <v>51</v>
      </c>
      <c r="D23" s="74" t="s">
        <v>51</v>
      </c>
      <c r="E23" s="4"/>
    </row>
    <row r="24" spans="1:5" ht="24" customHeight="1">
      <c r="A24" s="879"/>
      <c r="B24" s="157">
        <f>ROUND(B22/B21*100,1)</f>
        <v>97.6</v>
      </c>
      <c r="C24" s="165">
        <f>ROUND(C22/C21*100,1)</f>
        <v>99.1</v>
      </c>
      <c r="D24" s="157">
        <f>ROUND(D22/D21*100,1)</f>
        <v>97.5</v>
      </c>
      <c r="E24" s="4"/>
    </row>
    <row r="25" spans="1:5" ht="14.25">
      <c r="A25" s="2"/>
      <c r="B25" s="2"/>
      <c r="C25" s="2"/>
      <c r="D25" s="2"/>
      <c r="E25" s="4"/>
    </row>
    <row r="26" spans="1:5" ht="14.25">
      <c r="A26" s="2"/>
      <c r="B26" s="2"/>
      <c r="C26" s="2"/>
      <c r="D26" s="2"/>
      <c r="E26" s="4"/>
    </row>
    <row r="27" spans="1:5" ht="14.25">
      <c r="A27" s="2" t="s">
        <v>193</v>
      </c>
      <c r="B27" s="2"/>
      <c r="C27" s="2"/>
      <c r="D27" s="2"/>
      <c r="E27" s="4"/>
    </row>
    <row r="28" spans="1:4" ht="14.25">
      <c r="A28" s="1" t="s">
        <v>52</v>
      </c>
      <c r="B28" s="1"/>
      <c r="C28" s="1"/>
      <c r="D28" s="1"/>
    </row>
    <row r="29" spans="1:4" ht="14.25">
      <c r="A29" s="1" t="s">
        <v>53</v>
      </c>
      <c r="B29" s="1"/>
      <c r="C29" s="1"/>
      <c r="D29" s="1"/>
    </row>
    <row r="30" spans="1:4" ht="14.25">
      <c r="A30" s="1" t="s">
        <v>54</v>
      </c>
      <c r="B30" s="1"/>
      <c r="C30" s="1"/>
      <c r="D30" s="1"/>
    </row>
  </sheetData>
  <sheetProtection/>
  <mergeCells count="9">
    <mergeCell ref="A19:A20"/>
    <mergeCell ref="A21:A22"/>
    <mergeCell ref="A23:A24"/>
    <mergeCell ref="A1:D1"/>
    <mergeCell ref="A3:A4"/>
    <mergeCell ref="B3:D3"/>
    <mergeCell ref="A13:A14"/>
    <mergeCell ref="A15:A16"/>
    <mergeCell ref="A17:A18"/>
  </mergeCells>
  <printOptions horizontalCentered="1"/>
  <pageMargins left="0.5905511811023623" right="0.5905511811023623" top="0.984251968503937" bottom="0.984251968503937" header="0.5118110236220472" footer="0.5118110236220472"/>
  <pageSetup firstPageNumber="198" useFirstPageNumber="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AA20"/>
  <sheetViews>
    <sheetView view="pageBreakPreview" zoomScale="70" zoomScaleNormal="75" zoomScaleSheetLayoutView="70" zoomScalePageLayoutView="0" workbookViewId="0" topLeftCell="A1">
      <selection activeCell="A1" sqref="A1:IV16384"/>
    </sheetView>
  </sheetViews>
  <sheetFormatPr defaultColWidth="9.00390625" defaultRowHeight="13.5"/>
  <cols>
    <col min="1" max="1" width="2.125" style="562" customWidth="1"/>
    <col min="2" max="2" width="18.75390625" style="562" customWidth="1"/>
    <col min="3" max="3" width="2.125" style="562" customWidth="1"/>
    <col min="4" max="4" width="8.625" style="562" customWidth="1"/>
    <col min="5" max="5" width="3.375" style="562" customWidth="1"/>
    <col min="6" max="6" width="12.625" style="562" customWidth="1"/>
    <col min="7" max="7" width="3.375" style="562" customWidth="1"/>
    <col min="8" max="8" width="8.625" style="562" customWidth="1"/>
    <col min="9" max="9" width="3.375" style="586" customWidth="1"/>
    <col min="10" max="10" width="13.00390625" style="586" customWidth="1"/>
    <col min="11" max="11" width="3.375" style="586" customWidth="1"/>
    <col min="12" max="12" width="8.625" style="586" customWidth="1"/>
    <col min="13" max="13" width="3.375" style="586" customWidth="1"/>
    <col min="14" max="14" width="15.75390625" style="586" customWidth="1"/>
    <col min="15" max="15" width="3.375" style="586" customWidth="1"/>
    <col min="16" max="16" width="7.625" style="586" customWidth="1"/>
    <col min="17" max="17" width="3.375" style="586" customWidth="1"/>
    <col min="18" max="18" width="15.25390625" style="586" customWidth="1"/>
    <col min="19" max="19" width="3.375" style="586" customWidth="1"/>
    <col min="20" max="20" width="7.375" style="586" customWidth="1"/>
    <col min="21" max="21" width="3.375" style="586" customWidth="1"/>
    <col min="22" max="22" width="10.625" style="586" customWidth="1"/>
    <col min="23" max="23" width="3.375" style="586" customWidth="1"/>
    <col min="24" max="24" width="7.625" style="586" customWidth="1"/>
    <col min="25" max="25" width="3.375" style="586" customWidth="1"/>
    <col min="26" max="26" width="15.125" style="586" customWidth="1"/>
    <col min="27" max="27" width="3.375" style="586" customWidth="1"/>
    <col min="28" max="16384" width="9.00390625" style="586" customWidth="1"/>
  </cols>
  <sheetData>
    <row r="1" spans="1:27" ht="24.75" customHeight="1">
      <c r="A1" s="1470" t="s">
        <v>663</v>
      </c>
      <c r="B1" s="1470"/>
      <c r="C1" s="1470"/>
      <c r="D1" s="1470"/>
      <c r="E1" s="1470"/>
      <c r="F1" s="1470"/>
      <c r="G1" s="1470"/>
      <c r="H1" s="1470"/>
      <c r="I1" s="1470"/>
      <c r="J1" s="1470"/>
      <c r="K1" s="1470"/>
      <c r="L1" s="1470"/>
      <c r="M1" s="1470"/>
      <c r="N1" s="1471" t="s">
        <v>469</v>
      </c>
      <c r="O1" s="1471"/>
      <c r="P1" s="1471"/>
      <c r="Q1" s="1471"/>
      <c r="R1" s="1471"/>
      <c r="S1" s="1471"/>
      <c r="T1" s="1471"/>
      <c r="U1" s="1471"/>
      <c r="V1" s="1471"/>
      <c r="W1" s="1471"/>
      <c r="X1" s="1471"/>
      <c r="Y1" s="1471"/>
      <c r="Z1" s="1471"/>
      <c r="AA1" s="1471"/>
    </row>
    <row r="2" spans="13:20" ht="24.75" customHeight="1" thickBot="1">
      <c r="M2" s="587"/>
      <c r="N2" s="588"/>
      <c r="O2" s="589"/>
      <c r="P2" s="589"/>
      <c r="Q2" s="588"/>
      <c r="R2" s="588"/>
      <c r="S2" s="590"/>
      <c r="T2" s="590"/>
    </row>
    <row r="3" spans="1:27" ht="36.75" customHeight="1">
      <c r="A3" s="1442" t="s">
        <v>470</v>
      </c>
      <c r="B3" s="1443"/>
      <c r="C3" s="1444"/>
      <c r="D3" s="1472" t="s">
        <v>471</v>
      </c>
      <c r="E3" s="1473"/>
      <c r="F3" s="1473"/>
      <c r="G3" s="1473"/>
      <c r="H3" s="1473"/>
      <c r="I3" s="1473"/>
      <c r="J3" s="1473"/>
      <c r="K3" s="1474"/>
      <c r="L3" s="1475" t="s">
        <v>472</v>
      </c>
      <c r="M3" s="1473"/>
      <c r="N3" s="1476" t="s">
        <v>473</v>
      </c>
      <c r="O3" s="1474"/>
      <c r="P3" s="1477" t="s">
        <v>474</v>
      </c>
      <c r="Q3" s="1477"/>
      <c r="R3" s="1477"/>
      <c r="S3" s="1477"/>
      <c r="T3" s="1479" t="s">
        <v>475</v>
      </c>
      <c r="U3" s="1480"/>
      <c r="V3" s="1480"/>
      <c r="W3" s="1481"/>
      <c r="X3" s="1485" t="s">
        <v>476</v>
      </c>
      <c r="Y3" s="1485"/>
      <c r="Z3" s="1485"/>
      <c r="AA3" s="1486"/>
    </row>
    <row r="4" spans="1:27" ht="36.75" customHeight="1">
      <c r="A4" s="1449"/>
      <c r="B4" s="1489"/>
      <c r="C4" s="1490"/>
      <c r="D4" s="1491" t="s">
        <v>477</v>
      </c>
      <c r="E4" s="1492"/>
      <c r="F4" s="1492"/>
      <c r="G4" s="1493"/>
      <c r="H4" s="1491" t="s">
        <v>478</v>
      </c>
      <c r="I4" s="1494"/>
      <c r="J4" s="1494"/>
      <c r="K4" s="1495"/>
      <c r="L4" s="1496" t="s">
        <v>479</v>
      </c>
      <c r="M4" s="1492"/>
      <c r="N4" s="1497" t="s">
        <v>480</v>
      </c>
      <c r="O4" s="1493"/>
      <c r="P4" s="1478"/>
      <c r="Q4" s="1478"/>
      <c r="R4" s="1478"/>
      <c r="S4" s="1478"/>
      <c r="T4" s="1482"/>
      <c r="U4" s="1483"/>
      <c r="V4" s="1483"/>
      <c r="W4" s="1484"/>
      <c r="X4" s="1487"/>
      <c r="Y4" s="1487"/>
      <c r="Z4" s="1487"/>
      <c r="AA4" s="1488"/>
    </row>
    <row r="5" spans="1:27" s="591" customFormat="1" ht="36.75" customHeight="1" thickBot="1">
      <c r="A5" s="1460" t="s">
        <v>481</v>
      </c>
      <c r="B5" s="1430"/>
      <c r="C5" s="1431"/>
      <c r="D5" s="1498" t="s">
        <v>55</v>
      </c>
      <c r="E5" s="1498"/>
      <c r="F5" s="1498" t="s">
        <v>451</v>
      </c>
      <c r="G5" s="1498"/>
      <c r="H5" s="1202" t="s">
        <v>55</v>
      </c>
      <c r="I5" s="1498"/>
      <c r="J5" s="1202" t="s">
        <v>451</v>
      </c>
      <c r="K5" s="1185"/>
      <c r="L5" s="1202" t="s">
        <v>55</v>
      </c>
      <c r="M5" s="1185"/>
      <c r="N5" s="1202" t="s">
        <v>451</v>
      </c>
      <c r="O5" s="1185"/>
      <c r="P5" s="1498" t="s">
        <v>55</v>
      </c>
      <c r="Q5" s="1498"/>
      <c r="R5" s="1498" t="s">
        <v>451</v>
      </c>
      <c r="S5" s="1498"/>
      <c r="T5" s="1498" t="s">
        <v>55</v>
      </c>
      <c r="U5" s="1498"/>
      <c r="V5" s="1498" t="s">
        <v>451</v>
      </c>
      <c r="W5" s="1498"/>
      <c r="X5" s="1498" t="s">
        <v>55</v>
      </c>
      <c r="Y5" s="1498"/>
      <c r="Z5" s="1498" t="s">
        <v>451</v>
      </c>
      <c r="AA5" s="1499"/>
    </row>
    <row r="6" spans="1:27" s="591" customFormat="1" ht="23.25" customHeight="1">
      <c r="A6" s="1322"/>
      <c r="B6" s="1270" t="s">
        <v>482</v>
      </c>
      <c r="C6" s="1272"/>
      <c r="D6" s="1503">
        <v>0</v>
      </c>
      <c r="E6" s="592" t="s">
        <v>483</v>
      </c>
      <c r="F6" s="1505">
        <v>0</v>
      </c>
      <c r="G6" s="593" t="s">
        <v>5</v>
      </c>
      <c r="H6" s="1503">
        <v>130</v>
      </c>
      <c r="I6" s="592" t="s">
        <v>484</v>
      </c>
      <c r="J6" s="1503">
        <v>10302907</v>
      </c>
      <c r="K6" s="593" t="s">
        <v>5</v>
      </c>
      <c r="L6" s="1503">
        <v>980</v>
      </c>
      <c r="M6" s="592" t="s">
        <v>484</v>
      </c>
      <c r="N6" s="1503">
        <v>71536607</v>
      </c>
      <c r="O6" s="593" t="s">
        <v>5</v>
      </c>
      <c r="P6" s="1505">
        <v>200</v>
      </c>
      <c r="Q6" s="592" t="s">
        <v>484</v>
      </c>
      <c r="R6" s="1505">
        <v>55976406</v>
      </c>
      <c r="S6" s="593" t="s">
        <v>5</v>
      </c>
      <c r="T6" s="1503">
        <v>0</v>
      </c>
      <c r="U6" s="592" t="s">
        <v>484</v>
      </c>
      <c r="V6" s="1505">
        <v>0</v>
      </c>
      <c r="W6" s="593" t="s">
        <v>5</v>
      </c>
      <c r="X6" s="1503">
        <f>SUM(D6,H6,L6,P6,T6)</f>
        <v>1310</v>
      </c>
      <c r="Y6" s="592" t="s">
        <v>485</v>
      </c>
      <c r="Z6" s="1503">
        <f aca="true" t="shared" si="0" ref="Z6:Z16">SUM(F6,J6,N6,R6,V6)</f>
        <v>137815920</v>
      </c>
      <c r="AA6" s="594" t="s">
        <v>5</v>
      </c>
    </row>
    <row r="7" spans="1:27" ht="23.25" customHeight="1">
      <c r="A7" s="1500"/>
      <c r="B7" s="1501"/>
      <c r="C7" s="1502"/>
      <c r="D7" s="1504"/>
      <c r="E7" s="595"/>
      <c r="F7" s="1506"/>
      <c r="G7" s="595"/>
      <c r="H7" s="1504"/>
      <c r="I7" s="595"/>
      <c r="J7" s="1507"/>
      <c r="K7" s="595"/>
      <c r="L7" s="1507"/>
      <c r="M7" s="595"/>
      <c r="N7" s="1507"/>
      <c r="O7" s="595"/>
      <c r="P7" s="1506"/>
      <c r="Q7" s="595"/>
      <c r="R7" s="1506"/>
      <c r="S7" s="595"/>
      <c r="T7" s="1504"/>
      <c r="U7" s="595"/>
      <c r="V7" s="1506"/>
      <c r="W7" s="595"/>
      <c r="X7" s="1504">
        <f>SUM(D7,H7,L7,P7,T7)</f>
        <v>0</v>
      </c>
      <c r="Y7" s="595"/>
      <c r="Z7" s="1504">
        <f t="shared" si="0"/>
        <v>0</v>
      </c>
      <c r="AA7" s="596"/>
    </row>
    <row r="8" spans="1:27" ht="46.5" customHeight="1">
      <c r="A8" s="568"/>
      <c r="B8" s="569" t="s">
        <v>486</v>
      </c>
      <c r="C8" s="563"/>
      <c r="D8" s="597">
        <v>0</v>
      </c>
      <c r="E8" s="598"/>
      <c r="F8" s="599">
        <v>0</v>
      </c>
      <c r="G8" s="598"/>
      <c r="H8" s="599">
        <v>29</v>
      </c>
      <c r="I8" s="598"/>
      <c r="J8" s="599">
        <v>2073000</v>
      </c>
      <c r="K8" s="598"/>
      <c r="L8" s="599">
        <v>224</v>
      </c>
      <c r="M8" s="598"/>
      <c r="N8" s="597">
        <v>67858993</v>
      </c>
      <c r="O8" s="598"/>
      <c r="P8" s="599">
        <v>0</v>
      </c>
      <c r="Q8" s="598"/>
      <c r="R8" s="599">
        <v>0</v>
      </c>
      <c r="S8" s="598"/>
      <c r="T8" s="597">
        <v>0</v>
      </c>
      <c r="U8" s="598"/>
      <c r="V8" s="599">
        <v>0</v>
      </c>
      <c r="W8" s="598"/>
      <c r="X8" s="599">
        <f>SUM(D8,H8,L8,P8,T8)</f>
        <v>253</v>
      </c>
      <c r="Y8" s="598"/>
      <c r="Z8" s="597">
        <f t="shared" si="0"/>
        <v>69931993</v>
      </c>
      <c r="AA8" s="600"/>
    </row>
    <row r="9" spans="1:27" ht="46.5" customHeight="1">
      <c r="A9" s="568"/>
      <c r="B9" s="569" t="s">
        <v>487</v>
      </c>
      <c r="C9" s="563"/>
      <c r="D9" s="597">
        <v>0</v>
      </c>
      <c r="E9" s="598"/>
      <c r="F9" s="599">
        <v>0</v>
      </c>
      <c r="G9" s="598"/>
      <c r="H9" s="599">
        <v>29</v>
      </c>
      <c r="I9" s="598"/>
      <c r="J9" s="599">
        <v>20346549</v>
      </c>
      <c r="K9" s="598"/>
      <c r="L9" s="599">
        <v>265</v>
      </c>
      <c r="M9" s="598"/>
      <c r="N9" s="597">
        <v>231466976</v>
      </c>
      <c r="O9" s="598"/>
      <c r="P9" s="599">
        <v>35</v>
      </c>
      <c r="Q9" s="598"/>
      <c r="R9" s="599">
        <v>174175680</v>
      </c>
      <c r="S9" s="598"/>
      <c r="T9" s="597">
        <v>0</v>
      </c>
      <c r="U9" s="598"/>
      <c r="V9" s="599">
        <v>0</v>
      </c>
      <c r="W9" s="598"/>
      <c r="X9" s="599">
        <f aca="true" t="shared" si="1" ref="X9:X14">SUM(D9,H9,L9,P9,T9)</f>
        <v>329</v>
      </c>
      <c r="Y9" s="598"/>
      <c r="Z9" s="597">
        <f t="shared" si="0"/>
        <v>425989205</v>
      </c>
      <c r="AA9" s="600"/>
    </row>
    <row r="10" spans="1:27" ht="46.5" customHeight="1">
      <c r="A10" s="568"/>
      <c r="B10" s="569" t="s">
        <v>362</v>
      </c>
      <c r="C10" s="563"/>
      <c r="D10" s="597">
        <v>0</v>
      </c>
      <c r="E10" s="598"/>
      <c r="F10" s="599">
        <v>0</v>
      </c>
      <c r="G10" s="598"/>
      <c r="H10" s="599">
        <v>23</v>
      </c>
      <c r="I10" s="598"/>
      <c r="J10" s="599">
        <v>4331416</v>
      </c>
      <c r="K10" s="598"/>
      <c r="L10" s="599">
        <v>143</v>
      </c>
      <c r="M10" s="598"/>
      <c r="N10" s="597">
        <v>73880972</v>
      </c>
      <c r="O10" s="598"/>
      <c r="P10" s="599">
        <v>13</v>
      </c>
      <c r="Q10" s="598"/>
      <c r="R10" s="599">
        <v>5958898</v>
      </c>
      <c r="S10" s="598"/>
      <c r="T10" s="597">
        <v>0</v>
      </c>
      <c r="U10" s="598"/>
      <c r="V10" s="599">
        <v>0</v>
      </c>
      <c r="W10" s="598"/>
      <c r="X10" s="599">
        <f t="shared" si="1"/>
        <v>179</v>
      </c>
      <c r="Y10" s="598"/>
      <c r="Z10" s="597">
        <f t="shared" si="0"/>
        <v>84171286</v>
      </c>
      <c r="AA10" s="600"/>
    </row>
    <row r="11" spans="1:27" ht="46.5" customHeight="1">
      <c r="A11" s="568"/>
      <c r="B11" s="569" t="s">
        <v>488</v>
      </c>
      <c r="C11" s="563"/>
      <c r="D11" s="597">
        <v>0</v>
      </c>
      <c r="E11" s="598"/>
      <c r="F11" s="599">
        <v>0</v>
      </c>
      <c r="G11" s="598"/>
      <c r="H11" s="599">
        <v>1248</v>
      </c>
      <c r="I11" s="598"/>
      <c r="J11" s="599">
        <v>50246842</v>
      </c>
      <c r="K11" s="598"/>
      <c r="L11" s="599">
        <v>4841</v>
      </c>
      <c r="M11" s="598"/>
      <c r="N11" s="597">
        <v>139389073</v>
      </c>
      <c r="O11" s="598"/>
      <c r="P11" s="599">
        <v>70</v>
      </c>
      <c r="Q11" s="598"/>
      <c r="R11" s="599">
        <v>1551780</v>
      </c>
      <c r="S11" s="598"/>
      <c r="T11" s="597">
        <v>0</v>
      </c>
      <c r="U11" s="598"/>
      <c r="V11" s="599">
        <v>0</v>
      </c>
      <c r="W11" s="598"/>
      <c r="X11" s="599">
        <f t="shared" si="1"/>
        <v>6159</v>
      </c>
      <c r="Y11" s="598"/>
      <c r="Z11" s="597">
        <f t="shared" si="0"/>
        <v>191187695</v>
      </c>
      <c r="AA11" s="600"/>
    </row>
    <row r="12" spans="1:27" ht="46.5" customHeight="1">
      <c r="A12" s="568"/>
      <c r="B12" s="569" t="s">
        <v>457</v>
      </c>
      <c r="C12" s="563"/>
      <c r="D12" s="597">
        <v>0</v>
      </c>
      <c r="E12" s="598"/>
      <c r="F12" s="599">
        <v>0</v>
      </c>
      <c r="G12" s="598"/>
      <c r="H12" s="599">
        <v>0</v>
      </c>
      <c r="I12" s="598"/>
      <c r="J12" s="599">
        <v>0</v>
      </c>
      <c r="K12" s="598"/>
      <c r="L12" s="599">
        <v>0</v>
      </c>
      <c r="M12" s="598"/>
      <c r="N12" s="597">
        <v>0</v>
      </c>
      <c r="O12" s="598"/>
      <c r="P12" s="599">
        <v>0</v>
      </c>
      <c r="Q12" s="598"/>
      <c r="R12" s="599">
        <v>0</v>
      </c>
      <c r="S12" s="598"/>
      <c r="T12" s="597">
        <v>0</v>
      </c>
      <c r="U12" s="598"/>
      <c r="V12" s="599">
        <v>0</v>
      </c>
      <c r="W12" s="598"/>
      <c r="X12" s="599">
        <f t="shared" si="1"/>
        <v>0</v>
      </c>
      <c r="Y12" s="598"/>
      <c r="Z12" s="597">
        <f t="shared" si="0"/>
        <v>0</v>
      </c>
      <c r="AA12" s="600"/>
    </row>
    <row r="13" spans="1:27" ht="46.5" customHeight="1">
      <c r="A13" s="568"/>
      <c r="B13" s="569" t="s">
        <v>458</v>
      </c>
      <c r="C13" s="563"/>
      <c r="D13" s="597">
        <v>0</v>
      </c>
      <c r="E13" s="598"/>
      <c r="F13" s="599">
        <v>0</v>
      </c>
      <c r="G13" s="598"/>
      <c r="H13" s="599">
        <v>3</v>
      </c>
      <c r="I13" s="598"/>
      <c r="J13" s="599">
        <v>117758</v>
      </c>
      <c r="K13" s="598"/>
      <c r="L13" s="599">
        <v>4</v>
      </c>
      <c r="M13" s="598"/>
      <c r="N13" s="599">
        <v>266005</v>
      </c>
      <c r="O13" s="598"/>
      <c r="P13" s="599">
        <v>0</v>
      </c>
      <c r="Q13" s="598"/>
      <c r="R13" s="599">
        <v>0</v>
      </c>
      <c r="S13" s="598"/>
      <c r="T13" s="597">
        <v>0</v>
      </c>
      <c r="U13" s="598"/>
      <c r="V13" s="599">
        <v>0</v>
      </c>
      <c r="W13" s="598"/>
      <c r="X13" s="599">
        <f t="shared" si="1"/>
        <v>7</v>
      </c>
      <c r="Y13" s="598"/>
      <c r="Z13" s="597">
        <f t="shared" si="0"/>
        <v>383763</v>
      </c>
      <c r="AA13" s="600"/>
    </row>
    <row r="14" spans="1:27" ht="46.5" customHeight="1">
      <c r="A14" s="568"/>
      <c r="B14" s="569" t="s">
        <v>489</v>
      </c>
      <c r="C14" s="563"/>
      <c r="D14" s="597">
        <v>0</v>
      </c>
      <c r="E14" s="598"/>
      <c r="F14" s="599">
        <v>0</v>
      </c>
      <c r="G14" s="598"/>
      <c r="H14" s="599">
        <v>0</v>
      </c>
      <c r="I14" s="598"/>
      <c r="J14" s="599">
        <v>0</v>
      </c>
      <c r="K14" s="598"/>
      <c r="L14" s="599">
        <v>12</v>
      </c>
      <c r="M14" s="598"/>
      <c r="N14" s="597">
        <v>349020073</v>
      </c>
      <c r="O14" s="598"/>
      <c r="P14" s="599">
        <v>0</v>
      </c>
      <c r="Q14" s="598"/>
      <c r="R14" s="597">
        <v>0</v>
      </c>
      <c r="S14" s="598"/>
      <c r="T14" s="597">
        <v>0</v>
      </c>
      <c r="U14" s="598"/>
      <c r="V14" s="599">
        <v>0</v>
      </c>
      <c r="W14" s="598"/>
      <c r="X14" s="599">
        <f t="shared" si="1"/>
        <v>12</v>
      </c>
      <c r="Y14" s="598"/>
      <c r="Z14" s="597">
        <f t="shared" si="0"/>
        <v>349020073</v>
      </c>
      <c r="AA14" s="600"/>
    </row>
    <row r="15" spans="1:27" ht="46.5" customHeight="1">
      <c r="A15" s="568"/>
      <c r="B15" s="577" t="s">
        <v>490</v>
      </c>
      <c r="C15" s="563"/>
      <c r="D15" s="597">
        <v>0</v>
      </c>
      <c r="E15" s="598"/>
      <c r="F15" s="599">
        <v>0</v>
      </c>
      <c r="G15" s="598"/>
      <c r="H15" s="599">
        <v>0</v>
      </c>
      <c r="I15" s="598"/>
      <c r="J15" s="599">
        <v>0</v>
      </c>
      <c r="K15" s="598"/>
      <c r="L15" s="599">
        <v>0</v>
      </c>
      <c r="M15" s="598"/>
      <c r="N15" s="597">
        <v>0</v>
      </c>
      <c r="O15" s="598"/>
      <c r="P15" s="599">
        <v>0</v>
      </c>
      <c r="Q15" s="598"/>
      <c r="R15" s="599">
        <v>0</v>
      </c>
      <c r="S15" s="598"/>
      <c r="T15" s="597">
        <v>0</v>
      </c>
      <c r="U15" s="598"/>
      <c r="V15" s="599">
        <v>0</v>
      </c>
      <c r="W15" s="598"/>
      <c r="X15" s="599">
        <f>SUM(D15,H15,L15,P15,T15)</f>
        <v>0</v>
      </c>
      <c r="Y15" s="598"/>
      <c r="Z15" s="597">
        <f t="shared" si="0"/>
        <v>0</v>
      </c>
      <c r="AA15" s="600"/>
    </row>
    <row r="16" spans="1:27" ht="46.5" customHeight="1">
      <c r="A16" s="568"/>
      <c r="B16" s="577" t="s">
        <v>491</v>
      </c>
      <c r="C16" s="563"/>
      <c r="D16" s="597">
        <v>0</v>
      </c>
      <c r="E16" s="598"/>
      <c r="F16" s="599">
        <v>0</v>
      </c>
      <c r="G16" s="598"/>
      <c r="H16" s="599">
        <v>0</v>
      </c>
      <c r="I16" s="598"/>
      <c r="J16" s="599">
        <v>0</v>
      </c>
      <c r="K16" s="598"/>
      <c r="L16" s="599">
        <v>0</v>
      </c>
      <c r="M16" s="598"/>
      <c r="N16" s="597">
        <v>0</v>
      </c>
      <c r="O16" s="598"/>
      <c r="P16" s="599">
        <v>0</v>
      </c>
      <c r="Q16" s="598"/>
      <c r="R16" s="599">
        <v>0</v>
      </c>
      <c r="S16" s="598"/>
      <c r="T16" s="597">
        <v>0</v>
      </c>
      <c r="U16" s="598"/>
      <c r="V16" s="599">
        <v>0</v>
      </c>
      <c r="W16" s="598"/>
      <c r="X16" s="599">
        <f>SUM(D16,H16,L16,P16,T16)</f>
        <v>0</v>
      </c>
      <c r="Y16" s="598"/>
      <c r="Z16" s="597">
        <f t="shared" si="0"/>
        <v>0</v>
      </c>
      <c r="AA16" s="600"/>
    </row>
    <row r="17" spans="1:27" ht="46.5" customHeight="1">
      <c r="A17" s="568"/>
      <c r="B17" s="578" t="s">
        <v>120</v>
      </c>
      <c r="C17" s="563"/>
      <c r="D17" s="599">
        <f>SUM(D6:D16)</f>
        <v>0</v>
      </c>
      <c r="E17" s="598"/>
      <c r="F17" s="599">
        <f>SUM(F6:F16)</f>
        <v>0</v>
      </c>
      <c r="G17" s="598"/>
      <c r="H17" s="599">
        <f>SUM(H6:H16)</f>
        <v>1462</v>
      </c>
      <c r="I17" s="598"/>
      <c r="J17" s="599">
        <f>SUM(J6:J16)</f>
        <v>87418472</v>
      </c>
      <c r="K17" s="598"/>
      <c r="L17" s="599">
        <f>SUM(L6:L16)</f>
        <v>6469</v>
      </c>
      <c r="M17" s="598"/>
      <c r="N17" s="599">
        <f>SUM(N6:N16)</f>
        <v>933418699</v>
      </c>
      <c r="O17" s="598"/>
      <c r="P17" s="599">
        <f>SUM(P6:P16)</f>
        <v>318</v>
      </c>
      <c r="Q17" s="598"/>
      <c r="R17" s="599">
        <f>SUM(R6:R16)</f>
        <v>237662764</v>
      </c>
      <c r="S17" s="598"/>
      <c r="T17" s="599">
        <f>SUM(T6:T16)</f>
        <v>0</v>
      </c>
      <c r="U17" s="598"/>
      <c r="V17" s="599">
        <f>SUM(V6:V16)</f>
        <v>0</v>
      </c>
      <c r="W17" s="598"/>
      <c r="X17" s="599">
        <f>SUM(D17,H17,L17,P17,T17)</f>
        <v>8249</v>
      </c>
      <c r="Y17" s="598"/>
      <c r="Z17" s="599">
        <f>SUM(F17,J17,N17,R17,V17)</f>
        <v>1258499935</v>
      </c>
      <c r="AA17" s="600"/>
    </row>
    <row r="18" spans="1:27" ht="46.5" customHeight="1">
      <c r="A18" s="566"/>
      <c r="B18" s="501" t="s">
        <v>492</v>
      </c>
      <c r="C18" s="502"/>
      <c r="D18" s="599" t="s">
        <v>493</v>
      </c>
      <c r="E18" s="598"/>
      <c r="F18" s="599" t="s">
        <v>493</v>
      </c>
      <c r="G18" s="598"/>
      <c r="H18" s="599">
        <v>1775</v>
      </c>
      <c r="I18" s="598"/>
      <c r="J18" s="599">
        <v>106075511</v>
      </c>
      <c r="K18" s="598"/>
      <c r="L18" s="599">
        <v>7343</v>
      </c>
      <c r="M18" s="598"/>
      <c r="N18" s="597">
        <v>667829882</v>
      </c>
      <c r="O18" s="598"/>
      <c r="P18" s="599">
        <v>270</v>
      </c>
      <c r="Q18" s="598"/>
      <c r="R18" s="599">
        <v>170876321</v>
      </c>
      <c r="S18" s="598"/>
      <c r="T18" s="599">
        <v>0</v>
      </c>
      <c r="U18" s="598"/>
      <c r="V18" s="599">
        <v>0</v>
      </c>
      <c r="W18" s="598"/>
      <c r="X18" s="599">
        <v>9388</v>
      </c>
      <c r="Y18" s="598"/>
      <c r="Z18" s="599">
        <v>944781714</v>
      </c>
      <c r="AA18" s="600"/>
    </row>
    <row r="19" spans="1:27" ht="23.25" customHeight="1">
      <c r="A19" s="1467"/>
      <c r="B19" s="1283" t="s">
        <v>464</v>
      </c>
      <c r="C19" s="1284"/>
      <c r="D19" s="1511" t="s">
        <v>493</v>
      </c>
      <c r="E19" s="601" t="s">
        <v>494</v>
      </c>
      <c r="F19" s="1511" t="s">
        <v>493</v>
      </c>
      <c r="G19" s="601" t="s">
        <v>51</v>
      </c>
      <c r="H19" s="1511">
        <f>H17/H18*100</f>
        <v>82.36619718309859</v>
      </c>
      <c r="I19" s="601" t="s">
        <v>494</v>
      </c>
      <c r="J19" s="1511">
        <f>J17/J18*100</f>
        <v>82.41154925947045</v>
      </c>
      <c r="K19" s="601" t="s">
        <v>494</v>
      </c>
      <c r="L19" s="1511">
        <f>L17/L18*100</f>
        <v>88.09750783058695</v>
      </c>
      <c r="M19" s="601" t="s">
        <v>494</v>
      </c>
      <c r="N19" s="1511">
        <f>N17/N18*100</f>
        <v>139.76893280136272</v>
      </c>
      <c r="O19" s="601" t="s">
        <v>51</v>
      </c>
      <c r="P19" s="1511">
        <f>P17/P18*100</f>
        <v>117.77777777777779</v>
      </c>
      <c r="Q19" s="601" t="s">
        <v>494</v>
      </c>
      <c r="R19" s="1511">
        <f>R17/R18*100</f>
        <v>139.0846681442773</v>
      </c>
      <c r="S19" s="601" t="s">
        <v>51</v>
      </c>
      <c r="T19" s="1511" t="s">
        <v>493</v>
      </c>
      <c r="U19" s="601" t="s">
        <v>494</v>
      </c>
      <c r="V19" s="1511" t="s">
        <v>493</v>
      </c>
      <c r="W19" s="601" t="s">
        <v>51</v>
      </c>
      <c r="X19" s="1511">
        <f>X17/X18*100</f>
        <v>87.86749041329357</v>
      </c>
      <c r="Y19" s="601" t="s">
        <v>494</v>
      </c>
      <c r="Z19" s="1511">
        <f>Z17/Z18*100</f>
        <v>133.20536546709667</v>
      </c>
      <c r="AA19" s="602" t="s">
        <v>51</v>
      </c>
    </row>
    <row r="20" spans="1:27" ht="23.25" customHeight="1" thickBot="1">
      <c r="A20" s="1508"/>
      <c r="B20" s="1509"/>
      <c r="C20" s="1510"/>
      <c r="D20" s="1512"/>
      <c r="E20" s="603"/>
      <c r="F20" s="1512"/>
      <c r="G20" s="604"/>
      <c r="H20" s="1512"/>
      <c r="I20" s="603"/>
      <c r="J20" s="1512"/>
      <c r="K20" s="604"/>
      <c r="L20" s="1512"/>
      <c r="M20" s="604"/>
      <c r="N20" s="1512"/>
      <c r="O20" s="604"/>
      <c r="P20" s="1513"/>
      <c r="Q20" s="603"/>
      <c r="R20" s="1513"/>
      <c r="S20" s="604"/>
      <c r="T20" s="1512"/>
      <c r="U20" s="603"/>
      <c r="V20" s="1512"/>
      <c r="W20" s="604"/>
      <c r="X20" s="1513"/>
      <c r="Y20" s="603"/>
      <c r="Z20" s="1513"/>
      <c r="AA20" s="605"/>
    </row>
    <row r="22" ht="21" customHeight="1"/>
  </sheetData>
  <sheetProtection/>
  <mergeCells count="57">
    <mergeCell ref="V19:V20"/>
    <mergeCell ref="X19:X20"/>
    <mergeCell ref="Z19:Z20"/>
    <mergeCell ref="J19:J20"/>
    <mergeCell ref="L19:L20"/>
    <mergeCell ref="N19:N20"/>
    <mergeCell ref="P19:P20"/>
    <mergeCell ref="R19:R20"/>
    <mergeCell ref="T19:T20"/>
    <mergeCell ref="A19:A20"/>
    <mergeCell ref="B19:B20"/>
    <mergeCell ref="C19:C20"/>
    <mergeCell ref="D19:D20"/>
    <mergeCell ref="F19:F20"/>
    <mergeCell ref="H19:H20"/>
    <mergeCell ref="P6:P7"/>
    <mergeCell ref="R6:R7"/>
    <mergeCell ref="T6:T7"/>
    <mergeCell ref="V6:V7"/>
    <mergeCell ref="X6:X7"/>
    <mergeCell ref="Z6:Z7"/>
    <mergeCell ref="Z5:AA5"/>
    <mergeCell ref="A6:A7"/>
    <mergeCell ref="B6:B7"/>
    <mergeCell ref="C6:C7"/>
    <mergeCell ref="D6:D7"/>
    <mergeCell ref="F6:F7"/>
    <mergeCell ref="H6:H7"/>
    <mergeCell ref="J6:J7"/>
    <mergeCell ref="L6:L7"/>
    <mergeCell ref="N6:N7"/>
    <mergeCell ref="N5:O5"/>
    <mergeCell ref="P5:Q5"/>
    <mergeCell ref="R5:S5"/>
    <mergeCell ref="T5:U5"/>
    <mergeCell ref="V5:W5"/>
    <mergeCell ref="X5:Y5"/>
    <mergeCell ref="D4:G4"/>
    <mergeCell ref="H4:K4"/>
    <mergeCell ref="L4:M4"/>
    <mergeCell ref="N4:O4"/>
    <mergeCell ref="A5:C5"/>
    <mergeCell ref="D5:E5"/>
    <mergeCell ref="F5:G5"/>
    <mergeCell ref="H5:I5"/>
    <mergeCell ref="J5:K5"/>
    <mergeCell ref="L5:M5"/>
    <mergeCell ref="A1:M1"/>
    <mergeCell ref="N1:AA1"/>
    <mergeCell ref="A3:C3"/>
    <mergeCell ref="D3:K3"/>
    <mergeCell ref="L3:M3"/>
    <mergeCell ref="N3:O3"/>
    <mergeCell ref="P3:S4"/>
    <mergeCell ref="T3:W4"/>
    <mergeCell ref="X3:AA4"/>
    <mergeCell ref="A4:C4"/>
  </mergeCells>
  <printOptions horizontalCentered="1"/>
  <pageMargins left="0.5905511811023623" right="0.5905511811023623" top="0.984251968503937" bottom="0.984251968503937" header="0.5118110236220472" footer="0.5118110236220472"/>
  <pageSetup firstPageNumber="224" useFirstPageNumber="1" fitToWidth="2" fitToHeight="1" horizontalDpi="600" verticalDpi="600" orientation="portrait" paperSize="9" scale="89" r:id="rId2"/>
  <colBreaks count="1" manualBreakCount="1">
    <brk id="15" max="65535" man="1"/>
  </colBreaks>
  <drawing r:id="rId1"/>
</worksheet>
</file>

<file path=xl/worksheets/sheet21.xml><?xml version="1.0" encoding="utf-8"?>
<worksheet xmlns="http://schemas.openxmlformats.org/spreadsheetml/2006/main" xmlns:r="http://schemas.openxmlformats.org/officeDocument/2006/relationships">
  <dimension ref="A1:AM40"/>
  <sheetViews>
    <sheetView zoomScaleSheetLayoutView="75" zoomScalePageLayoutView="0" workbookViewId="0" topLeftCell="A1">
      <selection activeCell="A1" sqref="A1:IV16384"/>
    </sheetView>
  </sheetViews>
  <sheetFormatPr defaultColWidth="9.00390625" defaultRowHeight="13.5"/>
  <cols>
    <col min="1" max="1" width="1.625" style="13" customWidth="1"/>
    <col min="2" max="2" width="5.375" style="13" customWidth="1"/>
    <col min="3" max="3" width="4.125" style="13" customWidth="1"/>
    <col min="4" max="5" width="5.625" style="13" customWidth="1"/>
    <col min="6" max="6" width="1.625" style="13" customWidth="1"/>
    <col min="7" max="7" width="7.625" style="13" customWidth="1"/>
    <col min="8" max="8" width="2.625" style="13" customWidth="1"/>
    <col min="9" max="9" width="1.625" style="13" customWidth="1"/>
    <col min="10" max="10" width="3.125" style="13" customWidth="1"/>
    <col min="11" max="11" width="9.00390625" style="13" customWidth="1"/>
    <col min="12" max="12" width="6.00390625" style="13" customWidth="1"/>
    <col min="13" max="15" width="3.125" style="13" customWidth="1"/>
    <col min="16" max="17" width="4.625" style="13" customWidth="1"/>
    <col min="18" max="20" width="3.125" style="13" customWidth="1"/>
    <col min="21" max="22" width="4.125" style="13" customWidth="1"/>
    <col min="23" max="23" width="3.625" style="13" customWidth="1"/>
    <col min="24" max="24" width="3.125" style="13" customWidth="1"/>
    <col min="25" max="25" width="3.125" style="523" customWidth="1"/>
    <col min="26" max="27" width="4.625" style="523" customWidth="1"/>
    <col min="28" max="28" width="3.125" style="523" customWidth="1"/>
    <col min="29" max="29" width="3.625" style="523" customWidth="1"/>
    <col min="30" max="30" width="3.125" style="523" customWidth="1"/>
    <col min="31" max="32" width="4.625" style="523" customWidth="1"/>
    <col min="33" max="33" width="3.125" style="523" customWidth="1"/>
    <col min="34" max="34" width="3.625" style="523" customWidth="1"/>
    <col min="35" max="35" width="3.125" style="523" customWidth="1"/>
    <col min="36" max="37" width="4.625" style="523" customWidth="1"/>
    <col min="38" max="38" width="3.125" style="523" customWidth="1"/>
    <col min="39" max="39" width="3.625" style="523" customWidth="1"/>
    <col min="40" max="72" width="4.625" style="13" customWidth="1"/>
    <col min="73" max="16384" width="9.00390625" style="13" customWidth="1"/>
  </cols>
  <sheetData>
    <row r="1" spans="1:39" ht="24.75" customHeight="1">
      <c r="A1" s="1514" t="s">
        <v>664</v>
      </c>
      <c r="B1" s="1514"/>
      <c r="C1" s="1514"/>
      <c r="D1" s="1514"/>
      <c r="E1" s="1514"/>
      <c r="F1" s="1514"/>
      <c r="G1" s="1514"/>
      <c r="H1" s="1514"/>
      <c r="I1" s="1514"/>
      <c r="J1" s="1514"/>
      <c r="K1" s="1514"/>
      <c r="L1" s="1514"/>
      <c r="M1" s="1514"/>
      <c r="N1" s="1514"/>
      <c r="O1" s="1514"/>
      <c r="P1" s="1514"/>
      <c r="Q1" s="1514"/>
      <c r="R1" s="1514"/>
      <c r="S1" s="1514"/>
      <c r="T1" s="1514"/>
      <c r="U1" s="1514"/>
      <c r="V1" s="1514"/>
      <c r="W1" s="1514"/>
      <c r="X1" s="1514"/>
      <c r="Y1" s="13"/>
      <c r="Z1" s="13"/>
      <c r="AA1" s="13"/>
      <c r="AB1" s="13"/>
      <c r="AC1" s="13"/>
      <c r="AD1" s="13"/>
      <c r="AE1" s="13"/>
      <c r="AF1" s="13"/>
      <c r="AG1" s="13"/>
      <c r="AH1" s="13"/>
      <c r="AI1" s="13"/>
      <c r="AJ1" s="13"/>
      <c r="AK1" s="13"/>
      <c r="AL1" s="13"/>
      <c r="AM1" s="13"/>
    </row>
    <row r="2" spans="2:24" ht="24.75" customHeight="1" thickBot="1">
      <c r="B2" s="606"/>
      <c r="C2" s="607"/>
      <c r="D2" s="606"/>
      <c r="E2" s="2"/>
      <c r="F2" s="2"/>
      <c r="G2" s="2"/>
      <c r="H2" s="2"/>
      <c r="I2" s="2"/>
      <c r="J2" s="2"/>
      <c r="K2" s="2"/>
      <c r="L2" s="2"/>
      <c r="M2" s="2"/>
      <c r="N2" s="2"/>
      <c r="O2" s="2"/>
      <c r="P2" s="2"/>
      <c r="Q2" s="2"/>
      <c r="R2" s="2"/>
      <c r="S2" s="2"/>
      <c r="V2" s="517"/>
      <c r="W2" s="517"/>
      <c r="X2" s="517"/>
    </row>
    <row r="3" spans="1:39" ht="18.75" customHeight="1">
      <c r="A3" s="1388" t="s">
        <v>393</v>
      </c>
      <c r="B3" s="1208"/>
      <c r="C3" s="1208"/>
      <c r="D3" s="1208"/>
      <c r="E3" s="1208"/>
      <c r="F3" s="1208"/>
      <c r="G3" s="1208"/>
      <c r="H3" s="1208"/>
      <c r="I3" s="1389"/>
      <c r="J3" s="1515"/>
      <c r="K3" s="1397" t="s">
        <v>394</v>
      </c>
      <c r="L3" s="1398"/>
      <c r="M3" s="1398"/>
      <c r="N3" s="1516"/>
      <c r="O3" s="1517"/>
      <c r="P3" s="1397" t="s">
        <v>395</v>
      </c>
      <c r="Q3" s="1397"/>
      <c r="R3" s="1397"/>
      <c r="S3" s="1516"/>
      <c r="T3" s="1515"/>
      <c r="U3" s="1397" t="s">
        <v>396</v>
      </c>
      <c r="V3" s="1397"/>
      <c r="W3" s="1397"/>
      <c r="X3" s="1522"/>
      <c r="Y3" s="13"/>
      <c r="Z3" s="13"/>
      <c r="AA3" s="13"/>
      <c r="AB3" s="13"/>
      <c r="AC3" s="13"/>
      <c r="AD3" s="13"/>
      <c r="AE3" s="13"/>
      <c r="AF3" s="13"/>
      <c r="AG3" s="13"/>
      <c r="AH3" s="13"/>
      <c r="AI3" s="13"/>
      <c r="AJ3" s="13"/>
      <c r="AK3" s="13"/>
      <c r="AL3" s="13"/>
      <c r="AM3" s="13"/>
    </row>
    <row r="4" spans="1:39" ht="18.75" customHeight="1" thickBot="1">
      <c r="A4" s="1390"/>
      <c r="B4" s="1391"/>
      <c r="C4" s="1391"/>
      <c r="D4" s="1391"/>
      <c r="E4" s="1391"/>
      <c r="F4" s="1391"/>
      <c r="G4" s="1391"/>
      <c r="H4" s="1391"/>
      <c r="I4" s="1392"/>
      <c r="J4" s="1430"/>
      <c r="K4" s="1430"/>
      <c r="L4" s="1430"/>
      <c r="M4" s="1430"/>
      <c r="N4" s="1431"/>
      <c r="O4" s="1518"/>
      <c r="P4" s="1519"/>
      <c r="Q4" s="1519"/>
      <c r="R4" s="1519"/>
      <c r="S4" s="1520"/>
      <c r="T4" s="1521"/>
      <c r="U4" s="1519"/>
      <c r="V4" s="1519"/>
      <c r="W4" s="1519"/>
      <c r="X4" s="1523"/>
      <c r="Y4" s="13"/>
      <c r="Z4" s="13"/>
      <c r="AA4" s="13"/>
      <c r="AB4" s="13"/>
      <c r="AC4" s="13"/>
      <c r="AD4" s="13"/>
      <c r="AE4" s="13"/>
      <c r="AF4" s="13"/>
      <c r="AG4" s="13"/>
      <c r="AH4" s="13"/>
      <c r="AI4" s="13"/>
      <c r="AJ4" s="13"/>
      <c r="AK4" s="13"/>
      <c r="AL4" s="13"/>
      <c r="AM4" s="13"/>
    </row>
    <row r="5" spans="1:39" ht="30" customHeight="1">
      <c r="A5" s="1524"/>
      <c r="B5" s="1397" t="s">
        <v>397</v>
      </c>
      <c r="C5" s="1398"/>
      <c r="D5" s="1398"/>
      <c r="E5" s="1398"/>
      <c r="F5" s="1398"/>
      <c r="G5" s="1398"/>
      <c r="H5" s="1525" t="s">
        <v>495</v>
      </c>
      <c r="I5" s="1526"/>
      <c r="J5" s="608" t="s">
        <v>370</v>
      </c>
      <c r="K5" s="1275">
        <v>24768494</v>
      </c>
      <c r="L5" s="1275"/>
      <c r="M5" s="496" t="s">
        <v>371</v>
      </c>
      <c r="N5" s="609" t="s">
        <v>5</v>
      </c>
      <c r="O5" s="608" t="s">
        <v>370</v>
      </c>
      <c r="P5" s="1275">
        <v>965</v>
      </c>
      <c r="Q5" s="1275"/>
      <c r="R5" s="496" t="s">
        <v>371</v>
      </c>
      <c r="S5" s="609" t="s">
        <v>14</v>
      </c>
      <c r="T5" s="1528">
        <v>687</v>
      </c>
      <c r="U5" s="1529"/>
      <c r="V5" s="1529"/>
      <c r="W5" s="1529"/>
      <c r="X5" s="610" t="s">
        <v>14</v>
      </c>
      <c r="Y5" s="13"/>
      <c r="Z5" s="13"/>
      <c r="AA5" s="13"/>
      <c r="AB5" s="13"/>
      <c r="AC5" s="13"/>
      <c r="AD5" s="13"/>
      <c r="AE5" s="13"/>
      <c r="AF5" s="13"/>
      <c r="AG5" s="13"/>
      <c r="AH5" s="13"/>
      <c r="AI5" s="13"/>
      <c r="AJ5" s="13"/>
      <c r="AK5" s="13"/>
      <c r="AL5" s="13"/>
      <c r="AM5" s="13"/>
    </row>
    <row r="6" spans="1:39" ht="30" customHeight="1">
      <c r="A6" s="1396"/>
      <c r="B6" s="1399"/>
      <c r="C6" s="1399"/>
      <c r="D6" s="1399"/>
      <c r="E6" s="1399"/>
      <c r="F6" s="1399"/>
      <c r="G6" s="1399"/>
      <c r="H6" s="1337"/>
      <c r="I6" s="1527"/>
      <c r="J6" s="1276">
        <v>607545764</v>
      </c>
      <c r="K6" s="1532"/>
      <c r="L6" s="1532"/>
      <c r="M6" s="1532"/>
      <c r="N6" s="611"/>
      <c r="O6" s="1276">
        <v>2560</v>
      </c>
      <c r="P6" s="1277"/>
      <c r="Q6" s="1277"/>
      <c r="R6" s="1277"/>
      <c r="S6" s="611"/>
      <c r="T6" s="1530"/>
      <c r="U6" s="1531"/>
      <c r="V6" s="1531"/>
      <c r="W6" s="1531"/>
      <c r="X6" s="612"/>
      <c r="Y6" s="13"/>
      <c r="Z6" s="13"/>
      <c r="AA6" s="13"/>
      <c r="AB6" s="13"/>
      <c r="AC6" s="13"/>
      <c r="AD6" s="13"/>
      <c r="AE6" s="13"/>
      <c r="AF6" s="13"/>
      <c r="AG6" s="13"/>
      <c r="AH6" s="13"/>
      <c r="AI6" s="13"/>
      <c r="AJ6" s="13"/>
      <c r="AK6" s="13"/>
      <c r="AL6" s="13"/>
      <c r="AM6" s="13"/>
    </row>
    <row r="7" spans="1:39" ht="30" customHeight="1">
      <c r="A7" s="1533"/>
      <c r="B7" s="1407" t="s">
        <v>399</v>
      </c>
      <c r="C7" s="1408"/>
      <c r="D7" s="1408"/>
      <c r="E7" s="1408"/>
      <c r="F7" s="1408"/>
      <c r="G7" s="1408"/>
      <c r="H7" s="1534" t="s">
        <v>182</v>
      </c>
      <c r="I7" s="1535"/>
      <c r="J7" s="613" t="s">
        <v>496</v>
      </c>
      <c r="K7" s="1536">
        <v>161421486</v>
      </c>
      <c r="L7" s="1536"/>
      <c r="M7" s="614" t="s">
        <v>497</v>
      </c>
      <c r="N7" s="1535"/>
      <c r="O7" s="615" t="s">
        <v>496</v>
      </c>
      <c r="P7" s="1536">
        <v>4817</v>
      </c>
      <c r="Q7" s="1536"/>
      <c r="R7" s="614" t="s">
        <v>498</v>
      </c>
      <c r="S7" s="1535"/>
      <c r="T7" s="1530">
        <v>3686</v>
      </c>
      <c r="U7" s="1531"/>
      <c r="V7" s="1531"/>
      <c r="W7" s="1531"/>
      <c r="X7" s="1537"/>
      <c r="Y7" s="13"/>
      <c r="Z7" s="13"/>
      <c r="AA7" s="13"/>
      <c r="AB7" s="13"/>
      <c r="AC7" s="13"/>
      <c r="AD7" s="13"/>
      <c r="AE7" s="13"/>
      <c r="AF7" s="13"/>
      <c r="AG7" s="13"/>
      <c r="AH7" s="13"/>
      <c r="AI7" s="13"/>
      <c r="AJ7" s="13"/>
      <c r="AK7" s="13"/>
      <c r="AL7" s="13"/>
      <c r="AM7" s="13"/>
    </row>
    <row r="8" spans="1:39" ht="30" customHeight="1">
      <c r="A8" s="1396"/>
      <c r="B8" s="1399"/>
      <c r="C8" s="1399"/>
      <c r="D8" s="1399"/>
      <c r="E8" s="1399"/>
      <c r="F8" s="1399"/>
      <c r="G8" s="1399"/>
      <c r="H8" s="1399"/>
      <c r="I8" s="1400"/>
      <c r="J8" s="1276">
        <v>960967459</v>
      </c>
      <c r="K8" s="1532"/>
      <c r="L8" s="1532"/>
      <c r="M8" s="1532"/>
      <c r="N8" s="1400"/>
      <c r="O8" s="1276">
        <v>7047</v>
      </c>
      <c r="P8" s="1277"/>
      <c r="Q8" s="1277"/>
      <c r="R8" s="1277"/>
      <c r="S8" s="1527"/>
      <c r="T8" s="1530"/>
      <c r="U8" s="1531"/>
      <c r="V8" s="1531"/>
      <c r="W8" s="1531"/>
      <c r="X8" s="1538"/>
      <c r="Y8" s="13"/>
      <c r="Z8" s="13"/>
      <c r="AA8" s="13"/>
      <c r="AB8" s="13"/>
      <c r="AC8" s="13"/>
      <c r="AD8" s="13"/>
      <c r="AE8" s="13"/>
      <c r="AF8" s="13"/>
      <c r="AG8" s="13"/>
      <c r="AH8" s="13"/>
      <c r="AI8" s="13"/>
      <c r="AJ8" s="13"/>
      <c r="AK8" s="13"/>
      <c r="AL8" s="13"/>
      <c r="AM8" s="13"/>
    </row>
    <row r="9" spans="1:39" ht="30" customHeight="1">
      <c r="A9" s="1405"/>
      <c r="B9" s="1539" t="s">
        <v>11</v>
      </c>
      <c r="C9" s="1408"/>
      <c r="D9" s="1408"/>
      <c r="E9" s="1408"/>
      <c r="F9" s="1408"/>
      <c r="G9" s="1540" t="s">
        <v>499</v>
      </c>
      <c r="H9" s="1408"/>
      <c r="I9" s="248"/>
      <c r="J9" s="616" t="s">
        <v>496</v>
      </c>
      <c r="K9" s="1536">
        <f>K5+K7</f>
        <v>186189980</v>
      </c>
      <c r="L9" s="1536"/>
      <c r="M9" s="499" t="s">
        <v>500</v>
      </c>
      <c r="N9" s="1535"/>
      <c r="O9" s="616" t="s">
        <v>496</v>
      </c>
      <c r="P9" s="1536">
        <f>P5+P7</f>
        <v>5782</v>
      </c>
      <c r="Q9" s="1536"/>
      <c r="R9" s="499" t="s">
        <v>501</v>
      </c>
      <c r="S9" s="1535"/>
      <c r="T9" s="1276">
        <f>T5+T7</f>
        <v>4373</v>
      </c>
      <c r="U9" s="1277"/>
      <c r="V9" s="1277"/>
      <c r="W9" s="1277"/>
      <c r="X9" s="1537"/>
      <c r="Y9" s="13"/>
      <c r="Z9" s="13"/>
      <c r="AA9" s="13"/>
      <c r="AB9" s="13"/>
      <c r="AC9" s="13"/>
      <c r="AD9" s="13"/>
      <c r="AE9" s="13"/>
      <c r="AF9" s="13"/>
      <c r="AG9" s="13"/>
      <c r="AH9" s="13"/>
      <c r="AI9" s="13"/>
      <c r="AJ9" s="13"/>
      <c r="AK9" s="13"/>
      <c r="AL9" s="13"/>
      <c r="AM9" s="13"/>
    </row>
    <row r="10" spans="1:39" ht="30" customHeight="1">
      <c r="A10" s="1396"/>
      <c r="B10" s="1399"/>
      <c r="C10" s="1399"/>
      <c r="D10" s="1399"/>
      <c r="E10" s="1399"/>
      <c r="F10" s="1399"/>
      <c r="G10" s="1399"/>
      <c r="H10" s="1399"/>
      <c r="I10" s="249"/>
      <c r="J10" s="1276">
        <f>J6+J8</f>
        <v>1568513223</v>
      </c>
      <c r="K10" s="1532"/>
      <c r="L10" s="1532"/>
      <c r="M10" s="1532"/>
      <c r="N10" s="1400"/>
      <c r="O10" s="1276">
        <f>O6+O8</f>
        <v>9607</v>
      </c>
      <c r="P10" s="1532"/>
      <c r="Q10" s="1532"/>
      <c r="R10" s="1532"/>
      <c r="S10" s="1527"/>
      <c r="T10" s="1530"/>
      <c r="U10" s="1531"/>
      <c r="V10" s="1531"/>
      <c r="W10" s="1531"/>
      <c r="X10" s="1538"/>
      <c r="Y10" s="13"/>
      <c r="Z10" s="13"/>
      <c r="AA10" s="13"/>
      <c r="AB10" s="13"/>
      <c r="AC10" s="13"/>
      <c r="AD10" s="13"/>
      <c r="AE10" s="13"/>
      <c r="AF10" s="13"/>
      <c r="AG10" s="13"/>
      <c r="AH10" s="13"/>
      <c r="AI10" s="13"/>
      <c r="AJ10" s="13"/>
      <c r="AK10" s="13"/>
      <c r="AL10" s="13"/>
      <c r="AM10" s="13"/>
    </row>
    <row r="11" spans="1:39" ht="30" customHeight="1">
      <c r="A11" s="1424" t="s">
        <v>404</v>
      </c>
      <c r="B11" s="1419"/>
      <c r="C11" s="1541"/>
      <c r="D11" s="1407" t="s">
        <v>405</v>
      </c>
      <c r="E11" s="1408"/>
      <c r="F11" s="1408"/>
      <c r="G11" s="1408"/>
      <c r="H11" s="1542"/>
      <c r="I11" s="1410"/>
      <c r="J11" s="616" t="s">
        <v>496</v>
      </c>
      <c r="K11" s="1536">
        <v>21082828</v>
      </c>
      <c r="L11" s="1536"/>
      <c r="M11" s="499" t="s">
        <v>502</v>
      </c>
      <c r="N11" s="1535"/>
      <c r="O11" s="616" t="s">
        <v>503</v>
      </c>
      <c r="P11" s="1536">
        <v>659</v>
      </c>
      <c r="Q11" s="1536"/>
      <c r="R11" s="499" t="s">
        <v>497</v>
      </c>
      <c r="S11" s="1535"/>
      <c r="T11" s="1530">
        <v>500</v>
      </c>
      <c r="U11" s="1531"/>
      <c r="V11" s="1531"/>
      <c r="W11" s="1531"/>
      <c r="X11" s="1537"/>
      <c r="Y11" s="13"/>
      <c r="Z11" s="13"/>
      <c r="AA11" s="13"/>
      <c r="AB11" s="13"/>
      <c r="AC11" s="13"/>
      <c r="AD11" s="13"/>
      <c r="AE11" s="13"/>
      <c r="AF11" s="13"/>
      <c r="AG11" s="13"/>
      <c r="AH11" s="13"/>
      <c r="AI11" s="13"/>
      <c r="AJ11" s="13"/>
      <c r="AK11" s="13"/>
      <c r="AL11" s="13"/>
      <c r="AM11" s="13"/>
    </row>
    <row r="12" spans="1:39" ht="30" customHeight="1">
      <c r="A12" s="1406"/>
      <c r="B12" s="1425"/>
      <c r="C12" s="1420"/>
      <c r="D12" s="1399"/>
      <c r="E12" s="1399"/>
      <c r="F12" s="1399"/>
      <c r="G12" s="1399"/>
      <c r="H12" s="1399"/>
      <c r="I12" s="1400"/>
      <c r="J12" s="1276">
        <v>155158299</v>
      </c>
      <c r="K12" s="1532"/>
      <c r="L12" s="1532"/>
      <c r="M12" s="1532"/>
      <c r="N12" s="1400"/>
      <c r="O12" s="1276">
        <v>1109</v>
      </c>
      <c r="P12" s="1277"/>
      <c r="Q12" s="1277"/>
      <c r="R12" s="1277"/>
      <c r="S12" s="1527"/>
      <c r="T12" s="1530"/>
      <c r="U12" s="1531"/>
      <c r="V12" s="1531"/>
      <c r="W12" s="1531"/>
      <c r="X12" s="1538"/>
      <c r="Y12" s="13"/>
      <c r="Z12" s="13"/>
      <c r="AA12" s="13"/>
      <c r="AB12" s="13"/>
      <c r="AC12" s="13"/>
      <c r="AD12" s="13"/>
      <c r="AE12" s="13"/>
      <c r="AF12" s="13"/>
      <c r="AG12" s="13"/>
      <c r="AH12" s="13"/>
      <c r="AI12" s="13"/>
      <c r="AJ12" s="13"/>
      <c r="AK12" s="13"/>
      <c r="AL12" s="13"/>
      <c r="AM12" s="13"/>
    </row>
    <row r="13" spans="1:39" ht="30" customHeight="1">
      <c r="A13" s="1406"/>
      <c r="B13" s="1425"/>
      <c r="C13" s="1541"/>
      <c r="D13" s="1407" t="s">
        <v>406</v>
      </c>
      <c r="E13" s="1408"/>
      <c r="F13" s="1408"/>
      <c r="G13" s="1408"/>
      <c r="H13" s="1542"/>
      <c r="I13" s="1410"/>
      <c r="J13" s="616" t="s">
        <v>504</v>
      </c>
      <c r="K13" s="1536">
        <v>1584137</v>
      </c>
      <c r="L13" s="1536"/>
      <c r="M13" s="499" t="s">
        <v>497</v>
      </c>
      <c r="N13" s="1535"/>
      <c r="O13" s="616" t="s">
        <v>505</v>
      </c>
      <c r="P13" s="1536">
        <v>56</v>
      </c>
      <c r="Q13" s="1536"/>
      <c r="R13" s="499" t="s">
        <v>497</v>
      </c>
      <c r="S13" s="1535"/>
      <c r="T13" s="1530">
        <v>32</v>
      </c>
      <c r="U13" s="1531"/>
      <c r="V13" s="1531"/>
      <c r="W13" s="1531"/>
      <c r="X13" s="1537"/>
      <c r="Y13" s="13"/>
      <c r="Z13" s="13"/>
      <c r="AA13" s="13"/>
      <c r="AB13" s="13"/>
      <c r="AC13" s="13"/>
      <c r="AD13" s="13"/>
      <c r="AE13" s="13"/>
      <c r="AF13" s="13"/>
      <c r="AG13" s="13"/>
      <c r="AH13" s="13"/>
      <c r="AI13" s="13"/>
      <c r="AJ13" s="13"/>
      <c r="AK13" s="13"/>
      <c r="AL13" s="13"/>
      <c r="AM13" s="13"/>
    </row>
    <row r="14" spans="1:39" ht="30" customHeight="1">
      <c r="A14" s="1406"/>
      <c r="B14" s="1425"/>
      <c r="C14" s="1420"/>
      <c r="D14" s="1399"/>
      <c r="E14" s="1399"/>
      <c r="F14" s="1399"/>
      <c r="G14" s="1399"/>
      <c r="H14" s="1399"/>
      <c r="I14" s="1400"/>
      <c r="J14" s="1276">
        <v>3564750</v>
      </c>
      <c r="K14" s="1532"/>
      <c r="L14" s="1532"/>
      <c r="M14" s="1532"/>
      <c r="N14" s="1400"/>
      <c r="O14" s="1276">
        <v>85</v>
      </c>
      <c r="P14" s="1277"/>
      <c r="Q14" s="1277"/>
      <c r="R14" s="1277"/>
      <c r="S14" s="1527"/>
      <c r="T14" s="1530"/>
      <c r="U14" s="1531"/>
      <c r="V14" s="1531"/>
      <c r="W14" s="1531"/>
      <c r="X14" s="1538"/>
      <c r="Y14" s="13"/>
      <c r="Z14" s="13"/>
      <c r="AA14" s="13"/>
      <c r="AB14" s="13"/>
      <c r="AC14" s="13"/>
      <c r="AD14" s="13"/>
      <c r="AE14" s="13"/>
      <c r="AF14" s="13"/>
      <c r="AG14" s="13"/>
      <c r="AH14" s="13"/>
      <c r="AI14" s="13"/>
      <c r="AJ14" s="13"/>
      <c r="AK14" s="13"/>
      <c r="AL14" s="13"/>
      <c r="AM14" s="13"/>
    </row>
    <row r="15" spans="1:39" ht="30" customHeight="1">
      <c r="A15" s="1406"/>
      <c r="B15" s="1425"/>
      <c r="C15" s="1541"/>
      <c r="D15" s="1407" t="s">
        <v>506</v>
      </c>
      <c r="E15" s="1408"/>
      <c r="F15" s="1408"/>
      <c r="G15" s="1408"/>
      <c r="H15" s="1542"/>
      <c r="I15" s="1410"/>
      <c r="J15" s="616" t="s">
        <v>504</v>
      </c>
      <c r="K15" s="1536">
        <v>5026394</v>
      </c>
      <c r="L15" s="1536"/>
      <c r="M15" s="499" t="s">
        <v>497</v>
      </c>
      <c r="N15" s="1535"/>
      <c r="O15" s="616" t="s">
        <v>503</v>
      </c>
      <c r="P15" s="1536">
        <v>80</v>
      </c>
      <c r="Q15" s="1536"/>
      <c r="R15" s="499" t="s">
        <v>502</v>
      </c>
      <c r="S15" s="1535"/>
      <c r="T15" s="1530">
        <v>62</v>
      </c>
      <c r="U15" s="1531"/>
      <c r="V15" s="1531"/>
      <c r="W15" s="1531"/>
      <c r="X15" s="1537"/>
      <c r="Y15" s="13"/>
      <c r="Z15" s="13"/>
      <c r="AA15" s="13"/>
      <c r="AB15" s="13"/>
      <c r="AC15" s="13"/>
      <c r="AD15" s="13"/>
      <c r="AE15" s="13"/>
      <c r="AF15" s="13"/>
      <c r="AG15" s="13"/>
      <c r="AH15" s="13"/>
      <c r="AI15" s="13"/>
      <c r="AJ15" s="13"/>
      <c r="AK15" s="13"/>
      <c r="AL15" s="13"/>
      <c r="AM15" s="13"/>
    </row>
    <row r="16" spans="1:39" ht="30" customHeight="1">
      <c r="A16" s="1406"/>
      <c r="B16" s="1425"/>
      <c r="C16" s="1420"/>
      <c r="D16" s="1399"/>
      <c r="E16" s="1399"/>
      <c r="F16" s="1399"/>
      <c r="G16" s="1399"/>
      <c r="H16" s="1399"/>
      <c r="I16" s="1400"/>
      <c r="J16" s="1276">
        <v>31797372</v>
      </c>
      <c r="K16" s="1532"/>
      <c r="L16" s="1532"/>
      <c r="M16" s="1532"/>
      <c r="N16" s="1400"/>
      <c r="O16" s="1276">
        <v>190</v>
      </c>
      <c r="P16" s="1277"/>
      <c r="Q16" s="1277"/>
      <c r="R16" s="1277"/>
      <c r="S16" s="1527"/>
      <c r="T16" s="1530"/>
      <c r="U16" s="1531"/>
      <c r="V16" s="1531"/>
      <c r="W16" s="1531"/>
      <c r="X16" s="1538"/>
      <c r="Y16" s="13"/>
      <c r="Z16" s="13"/>
      <c r="AA16" s="13"/>
      <c r="AB16" s="13"/>
      <c r="AC16" s="13"/>
      <c r="AD16" s="13"/>
      <c r="AE16" s="13"/>
      <c r="AF16" s="13"/>
      <c r="AG16" s="13"/>
      <c r="AH16" s="13"/>
      <c r="AI16" s="13"/>
      <c r="AJ16" s="13"/>
      <c r="AK16" s="13"/>
      <c r="AL16" s="13"/>
      <c r="AM16" s="13"/>
    </row>
    <row r="17" spans="1:39" ht="30" customHeight="1">
      <c r="A17" s="1406"/>
      <c r="B17" s="1425"/>
      <c r="C17" s="1541"/>
      <c r="D17" s="1407" t="s">
        <v>507</v>
      </c>
      <c r="E17" s="1408"/>
      <c r="F17" s="1408"/>
      <c r="G17" s="1408"/>
      <c r="H17" s="1542"/>
      <c r="I17" s="1410"/>
      <c r="J17" s="616" t="s">
        <v>496</v>
      </c>
      <c r="K17" s="1536">
        <v>95185694</v>
      </c>
      <c r="L17" s="1536"/>
      <c r="M17" s="499" t="s">
        <v>501</v>
      </c>
      <c r="N17" s="1535"/>
      <c r="O17" s="616" t="s">
        <v>496</v>
      </c>
      <c r="P17" s="1536">
        <v>2449</v>
      </c>
      <c r="Q17" s="1536"/>
      <c r="R17" s="499" t="s">
        <v>500</v>
      </c>
      <c r="S17" s="1535"/>
      <c r="T17" s="1530">
        <v>1974</v>
      </c>
      <c r="U17" s="1531"/>
      <c r="V17" s="1531"/>
      <c r="W17" s="1531"/>
      <c r="X17" s="1537"/>
      <c r="Y17" s="13"/>
      <c r="Z17" s="13"/>
      <c r="AA17" s="13"/>
      <c r="AB17" s="13"/>
      <c r="AC17" s="13"/>
      <c r="AD17" s="13"/>
      <c r="AE17" s="13"/>
      <c r="AF17" s="13"/>
      <c r="AG17" s="13"/>
      <c r="AH17" s="13"/>
      <c r="AI17" s="13"/>
      <c r="AJ17" s="13"/>
      <c r="AK17" s="13"/>
      <c r="AL17" s="13"/>
      <c r="AM17" s="13"/>
    </row>
    <row r="18" spans="1:39" ht="30" customHeight="1">
      <c r="A18" s="1406"/>
      <c r="B18" s="1425"/>
      <c r="C18" s="1420"/>
      <c r="D18" s="1399"/>
      <c r="E18" s="1399"/>
      <c r="F18" s="1399"/>
      <c r="G18" s="1399"/>
      <c r="H18" s="1399"/>
      <c r="I18" s="1400"/>
      <c r="J18" s="1276">
        <v>206000484</v>
      </c>
      <c r="K18" s="1532"/>
      <c r="L18" s="1532"/>
      <c r="M18" s="1532"/>
      <c r="N18" s="1400"/>
      <c r="O18" s="1276">
        <v>3277</v>
      </c>
      <c r="P18" s="1277"/>
      <c r="Q18" s="1277"/>
      <c r="R18" s="1277"/>
      <c r="S18" s="1527"/>
      <c r="T18" s="1530"/>
      <c r="U18" s="1531"/>
      <c r="V18" s="1531"/>
      <c r="W18" s="1531"/>
      <c r="X18" s="1538"/>
      <c r="Y18" s="13"/>
      <c r="Z18" s="13"/>
      <c r="AA18" s="13"/>
      <c r="AB18" s="13"/>
      <c r="AC18" s="13"/>
      <c r="AD18" s="13"/>
      <c r="AE18" s="13"/>
      <c r="AF18" s="13"/>
      <c r="AG18" s="13"/>
      <c r="AH18" s="13"/>
      <c r="AI18" s="13"/>
      <c r="AJ18" s="13"/>
      <c r="AK18" s="13"/>
      <c r="AL18" s="13"/>
      <c r="AM18" s="13"/>
    </row>
    <row r="19" spans="1:39" ht="30" customHeight="1">
      <c r="A19" s="1406"/>
      <c r="B19" s="1425"/>
      <c r="C19" s="1541"/>
      <c r="D19" s="1407" t="s">
        <v>508</v>
      </c>
      <c r="E19" s="1408"/>
      <c r="F19" s="1408"/>
      <c r="G19" s="1408"/>
      <c r="H19" s="1542"/>
      <c r="I19" s="1410"/>
      <c r="J19" s="616" t="s">
        <v>496</v>
      </c>
      <c r="K19" s="1536">
        <v>37839397</v>
      </c>
      <c r="L19" s="1536"/>
      <c r="M19" s="499" t="s">
        <v>501</v>
      </c>
      <c r="N19" s="1535"/>
      <c r="O19" s="616" t="s">
        <v>496</v>
      </c>
      <c r="P19" s="1536">
        <v>1663</v>
      </c>
      <c r="Q19" s="1536"/>
      <c r="R19" s="499" t="s">
        <v>502</v>
      </c>
      <c r="S19" s="1535"/>
      <c r="T19" s="1530">
        <v>1063</v>
      </c>
      <c r="U19" s="1531"/>
      <c r="V19" s="1531"/>
      <c r="W19" s="1531"/>
      <c r="X19" s="1537"/>
      <c r="Y19" s="13"/>
      <c r="Z19" s="13"/>
      <c r="AA19" s="13"/>
      <c r="AB19" s="13"/>
      <c r="AC19" s="13"/>
      <c r="AD19" s="13"/>
      <c r="AE19" s="13"/>
      <c r="AF19" s="13"/>
      <c r="AG19" s="13"/>
      <c r="AH19" s="13"/>
      <c r="AI19" s="13"/>
      <c r="AJ19" s="13"/>
      <c r="AK19" s="13"/>
      <c r="AL19" s="13"/>
      <c r="AM19" s="13"/>
    </row>
    <row r="20" spans="1:39" ht="30" customHeight="1">
      <c r="A20" s="1406"/>
      <c r="B20" s="1425"/>
      <c r="C20" s="1420"/>
      <c r="D20" s="1399"/>
      <c r="E20" s="1399"/>
      <c r="F20" s="1399"/>
      <c r="G20" s="1399"/>
      <c r="H20" s="1399"/>
      <c r="I20" s="1400"/>
      <c r="J20" s="1276">
        <v>293978835</v>
      </c>
      <c r="K20" s="1532"/>
      <c r="L20" s="1532"/>
      <c r="M20" s="1532"/>
      <c r="N20" s="1400"/>
      <c r="O20" s="1276">
        <v>2498</v>
      </c>
      <c r="P20" s="1277"/>
      <c r="Q20" s="1277"/>
      <c r="R20" s="1277"/>
      <c r="S20" s="1527"/>
      <c r="T20" s="1530"/>
      <c r="U20" s="1531"/>
      <c r="V20" s="1531"/>
      <c r="W20" s="1531"/>
      <c r="X20" s="1538"/>
      <c r="Y20" s="13"/>
      <c r="Z20" s="13"/>
      <c r="AA20" s="13"/>
      <c r="AB20" s="13"/>
      <c r="AC20" s="13"/>
      <c r="AD20" s="13"/>
      <c r="AE20" s="13"/>
      <c r="AF20" s="13"/>
      <c r="AG20" s="13"/>
      <c r="AH20" s="13"/>
      <c r="AI20" s="13"/>
      <c r="AJ20" s="13"/>
      <c r="AK20" s="13"/>
      <c r="AL20" s="13"/>
      <c r="AM20" s="13"/>
    </row>
    <row r="21" spans="1:39" ht="30" customHeight="1">
      <c r="A21" s="1406"/>
      <c r="B21" s="1425"/>
      <c r="C21" s="1541"/>
      <c r="D21" s="1426" t="s">
        <v>11</v>
      </c>
      <c r="E21" s="1408"/>
      <c r="F21" s="1408"/>
      <c r="G21" s="1408"/>
      <c r="H21" s="1540" t="s">
        <v>509</v>
      </c>
      <c r="I21" s="1535"/>
      <c r="J21" s="616" t="s">
        <v>496</v>
      </c>
      <c r="K21" s="1536">
        <f>K11+K13+K15+K17+K19</f>
        <v>160718450</v>
      </c>
      <c r="L21" s="1536"/>
      <c r="M21" s="499" t="s">
        <v>497</v>
      </c>
      <c r="N21" s="1535"/>
      <c r="O21" s="616" t="s">
        <v>505</v>
      </c>
      <c r="P21" s="1536">
        <f>P11+P13+P15+P17+P19</f>
        <v>4907</v>
      </c>
      <c r="Q21" s="1536"/>
      <c r="R21" s="499" t="s">
        <v>497</v>
      </c>
      <c r="S21" s="1535"/>
      <c r="T21" s="1530">
        <f>T11+T13+T15+T17+T19</f>
        <v>3631</v>
      </c>
      <c r="U21" s="1531"/>
      <c r="V21" s="1531"/>
      <c r="W21" s="1531"/>
      <c r="X21" s="1537"/>
      <c r="Y21" s="13"/>
      <c r="Z21" s="13"/>
      <c r="AA21" s="13"/>
      <c r="AB21" s="13"/>
      <c r="AC21" s="13"/>
      <c r="AD21" s="13"/>
      <c r="AE21" s="13"/>
      <c r="AF21" s="13"/>
      <c r="AG21" s="13"/>
      <c r="AH21" s="13"/>
      <c r="AI21" s="13"/>
      <c r="AJ21" s="13"/>
      <c r="AK21" s="13"/>
      <c r="AL21" s="13"/>
      <c r="AM21" s="13"/>
    </row>
    <row r="22" spans="1:39" ht="30" customHeight="1">
      <c r="A22" s="1396"/>
      <c r="B22" s="1400"/>
      <c r="C22" s="1420"/>
      <c r="D22" s="1399"/>
      <c r="E22" s="1399"/>
      <c r="F22" s="1399"/>
      <c r="G22" s="1399"/>
      <c r="H22" s="1399"/>
      <c r="I22" s="1400"/>
      <c r="J22" s="1276">
        <f>J12+J14+J16+J18+J20</f>
        <v>690499740</v>
      </c>
      <c r="K22" s="1532"/>
      <c r="L22" s="1532"/>
      <c r="M22" s="1532"/>
      <c r="N22" s="1400"/>
      <c r="O22" s="1276">
        <f>O12+O14+O16+O18+O20</f>
        <v>7159</v>
      </c>
      <c r="P22" s="1532"/>
      <c r="Q22" s="1532"/>
      <c r="R22" s="1532"/>
      <c r="S22" s="1527"/>
      <c r="T22" s="1530"/>
      <c r="U22" s="1531"/>
      <c r="V22" s="1531"/>
      <c r="W22" s="1531"/>
      <c r="X22" s="1538"/>
      <c r="Y22" s="13"/>
      <c r="Z22" s="13"/>
      <c r="AA22" s="13"/>
      <c r="AB22" s="13"/>
      <c r="AC22" s="13"/>
      <c r="AD22" s="13"/>
      <c r="AE22" s="13"/>
      <c r="AF22" s="13"/>
      <c r="AG22" s="13"/>
      <c r="AH22" s="13"/>
      <c r="AI22" s="13"/>
      <c r="AJ22" s="13"/>
      <c r="AK22" s="13"/>
      <c r="AL22" s="13"/>
      <c r="AM22" s="13"/>
    </row>
    <row r="23" spans="1:39" ht="30" customHeight="1">
      <c r="A23" s="1533"/>
      <c r="B23" s="1407" t="s">
        <v>409</v>
      </c>
      <c r="C23" s="1408"/>
      <c r="D23" s="1408"/>
      <c r="E23" s="1408"/>
      <c r="F23" s="1408"/>
      <c r="G23" s="1540" t="s">
        <v>510</v>
      </c>
      <c r="H23" s="1408"/>
      <c r="I23" s="248"/>
      <c r="J23" s="613" t="s">
        <v>496</v>
      </c>
      <c r="K23" s="1536">
        <f>K9-K21</f>
        <v>25471530</v>
      </c>
      <c r="L23" s="1536"/>
      <c r="M23" s="614" t="s">
        <v>498</v>
      </c>
      <c r="N23" s="1535"/>
      <c r="O23" s="615" t="s">
        <v>505</v>
      </c>
      <c r="P23" s="1536">
        <f>P9-P21</f>
        <v>875</v>
      </c>
      <c r="Q23" s="1536"/>
      <c r="R23" s="614" t="s">
        <v>497</v>
      </c>
      <c r="S23" s="1535"/>
      <c r="T23" s="1530">
        <f>T9-T21</f>
        <v>742</v>
      </c>
      <c r="U23" s="1531"/>
      <c r="V23" s="1531"/>
      <c r="W23" s="1531"/>
      <c r="X23" s="1537"/>
      <c r="Y23" s="13"/>
      <c r="Z23" s="13"/>
      <c r="AA23" s="13"/>
      <c r="AB23" s="13"/>
      <c r="AC23" s="13"/>
      <c r="AD23" s="13"/>
      <c r="AE23" s="13"/>
      <c r="AF23" s="13"/>
      <c r="AG23" s="13"/>
      <c r="AH23" s="13"/>
      <c r="AI23" s="13"/>
      <c r="AJ23" s="13"/>
      <c r="AK23" s="13"/>
      <c r="AL23" s="13"/>
      <c r="AM23" s="13"/>
    </row>
    <row r="24" spans="1:39" ht="30" customHeight="1" thickBot="1">
      <c r="A24" s="1429"/>
      <c r="B24" s="1430"/>
      <c r="C24" s="1430"/>
      <c r="D24" s="1430"/>
      <c r="E24" s="1430"/>
      <c r="F24" s="1430"/>
      <c r="G24" s="1430"/>
      <c r="H24" s="1430"/>
      <c r="I24" s="540"/>
      <c r="J24" s="1546">
        <f>J10-J22</f>
        <v>878013483</v>
      </c>
      <c r="K24" s="1547"/>
      <c r="L24" s="1547"/>
      <c r="M24" s="1547"/>
      <c r="N24" s="1431"/>
      <c r="O24" s="1546">
        <f>O10-O22</f>
        <v>2448</v>
      </c>
      <c r="P24" s="1547"/>
      <c r="Q24" s="1547"/>
      <c r="R24" s="1547"/>
      <c r="S24" s="1520"/>
      <c r="T24" s="1544"/>
      <c r="U24" s="1545"/>
      <c r="V24" s="1545"/>
      <c r="W24" s="1545"/>
      <c r="X24" s="1523"/>
      <c r="Y24" s="13"/>
      <c r="Z24" s="13"/>
      <c r="AA24" s="13"/>
      <c r="AB24" s="13"/>
      <c r="AC24" s="13"/>
      <c r="AD24" s="13"/>
      <c r="AE24" s="13"/>
      <c r="AF24" s="13"/>
      <c r="AG24" s="13"/>
      <c r="AH24" s="13"/>
      <c r="AI24" s="13"/>
      <c r="AJ24" s="13"/>
      <c r="AK24" s="13"/>
      <c r="AL24" s="13"/>
      <c r="AM24" s="13"/>
    </row>
    <row r="25" spans="2:11" ht="18" customHeight="1">
      <c r="B25" s="89"/>
      <c r="C25" s="161"/>
      <c r="D25" s="617"/>
      <c r="E25" s="617"/>
      <c r="J25" s="617"/>
      <c r="K25" s="617"/>
    </row>
    <row r="26" spans="2:24" ht="18" customHeight="1">
      <c r="B26" s="512" t="s">
        <v>411</v>
      </c>
      <c r="C26" s="558"/>
      <c r="D26" s="1543" t="s">
        <v>511</v>
      </c>
      <c r="E26" s="1543"/>
      <c r="F26" s="1543"/>
      <c r="G26" s="1543"/>
      <c r="H26" s="1543"/>
      <c r="I26" s="1543"/>
      <c r="J26" s="1543"/>
      <c r="K26" s="1543"/>
      <c r="L26" s="1543"/>
      <c r="M26" s="1543"/>
      <c r="N26" s="1543"/>
      <c r="O26" s="1543"/>
      <c r="P26" s="1543"/>
      <c r="Q26" s="1543"/>
      <c r="R26" s="1543"/>
      <c r="S26" s="1543"/>
      <c r="T26" s="1543"/>
      <c r="U26" s="1543"/>
      <c r="V26" s="1543"/>
      <c r="W26" s="1543"/>
      <c r="X26" s="1543"/>
    </row>
    <row r="27" spans="2:24" ht="18" customHeight="1">
      <c r="B27" s="512">
        <v>2</v>
      </c>
      <c r="C27" s="558"/>
      <c r="D27" s="1543" t="s">
        <v>512</v>
      </c>
      <c r="E27" s="1543"/>
      <c r="F27" s="1543"/>
      <c r="G27" s="1543"/>
      <c r="H27" s="1543"/>
      <c r="I27" s="1543"/>
      <c r="J27" s="1543"/>
      <c r="K27" s="1543"/>
      <c r="L27" s="1543"/>
      <c r="M27" s="1543"/>
      <c r="N27" s="1543"/>
      <c r="O27" s="1543"/>
      <c r="P27" s="1543"/>
      <c r="Q27" s="1543"/>
      <c r="R27" s="1543"/>
      <c r="S27" s="1543"/>
      <c r="T27" s="1543"/>
      <c r="U27" s="1543"/>
      <c r="V27" s="1543"/>
      <c r="W27" s="1543"/>
      <c r="X27" s="1543"/>
    </row>
    <row r="28" spans="2:24" ht="18" customHeight="1">
      <c r="B28" s="512">
        <v>3</v>
      </c>
      <c r="C28" s="558"/>
      <c r="D28" s="1543" t="s">
        <v>513</v>
      </c>
      <c r="E28" s="1543"/>
      <c r="F28" s="1543"/>
      <c r="G28" s="1543"/>
      <c r="H28" s="1543"/>
      <c r="I28" s="1543"/>
      <c r="J28" s="1543"/>
      <c r="K28" s="1543"/>
      <c r="L28" s="1543"/>
      <c r="M28" s="1543"/>
      <c r="N28" s="1543"/>
      <c r="O28" s="1543"/>
      <c r="P28" s="1543"/>
      <c r="Q28" s="1543"/>
      <c r="R28" s="1543"/>
      <c r="S28" s="1543"/>
      <c r="T28" s="1543"/>
      <c r="U28" s="1543"/>
      <c r="V28" s="1543"/>
      <c r="W28" s="1543"/>
      <c r="X28" s="1543"/>
    </row>
    <row r="29" spans="2:24" ht="18" customHeight="1">
      <c r="B29" s="618">
        <v>4</v>
      </c>
      <c r="C29" s="517"/>
      <c r="D29" s="1543" t="s">
        <v>514</v>
      </c>
      <c r="E29" s="1543"/>
      <c r="F29" s="1543"/>
      <c r="G29" s="1543"/>
      <c r="H29" s="1543"/>
      <c r="I29" s="1543"/>
      <c r="J29" s="1543"/>
      <c r="K29" s="1543"/>
      <c r="L29" s="1543"/>
      <c r="M29" s="1543"/>
      <c r="N29" s="1543"/>
      <c r="O29" s="1543"/>
      <c r="P29" s="1543"/>
      <c r="Q29" s="1543"/>
      <c r="R29" s="1543"/>
      <c r="S29" s="1543"/>
      <c r="T29" s="1543"/>
      <c r="U29" s="1543"/>
      <c r="V29" s="1543"/>
      <c r="W29" s="1543"/>
      <c r="X29" s="1543"/>
    </row>
    <row r="30" spans="2:17" ht="18" customHeight="1">
      <c r="B30" s="619"/>
      <c r="C30" s="517"/>
      <c r="D30" s="517"/>
      <c r="E30" s="517"/>
      <c r="F30" s="517"/>
      <c r="G30" s="517"/>
      <c r="H30" s="517"/>
      <c r="I30" s="90"/>
      <c r="K30" s="617"/>
      <c r="L30" s="617"/>
      <c r="P30" s="617"/>
      <c r="Q30" s="617"/>
    </row>
    <row r="31" spans="2:18" ht="18" customHeight="1">
      <c r="B31" s="619"/>
      <c r="C31" s="517"/>
      <c r="D31" s="517"/>
      <c r="E31" s="517"/>
      <c r="F31" s="517"/>
      <c r="G31" s="517"/>
      <c r="H31" s="517"/>
      <c r="I31" s="90"/>
      <c r="J31" s="617"/>
      <c r="K31" s="617"/>
      <c r="L31" s="617"/>
      <c r="M31" s="96"/>
      <c r="O31" s="617"/>
      <c r="P31" s="617"/>
      <c r="Q31" s="617"/>
      <c r="R31" s="96"/>
    </row>
    <row r="32" spans="2:17" ht="18" customHeight="1">
      <c r="B32" s="619"/>
      <c r="C32" s="517"/>
      <c r="D32" s="517"/>
      <c r="E32" s="517"/>
      <c r="F32" s="517"/>
      <c r="G32" s="517"/>
      <c r="H32" s="517"/>
      <c r="I32" s="90"/>
      <c r="K32" s="617"/>
      <c r="L32" s="617"/>
      <c r="P32" s="617"/>
      <c r="Q32" s="617"/>
    </row>
    <row r="33" spans="2:18" ht="18" customHeight="1">
      <c r="B33" s="619"/>
      <c r="D33" s="517"/>
      <c r="E33" s="517"/>
      <c r="F33" s="517"/>
      <c r="G33" s="517"/>
      <c r="H33" s="517"/>
      <c r="I33" s="90"/>
      <c r="J33" s="617"/>
      <c r="K33" s="617"/>
      <c r="L33" s="617"/>
      <c r="M33" s="96"/>
      <c r="O33" s="617"/>
      <c r="P33" s="617"/>
      <c r="Q33" s="617"/>
      <c r="R33" s="96"/>
    </row>
    <row r="34" spans="2:17" ht="18" customHeight="1">
      <c r="B34" s="619"/>
      <c r="D34" s="517"/>
      <c r="E34" s="517"/>
      <c r="F34" s="517"/>
      <c r="G34" s="517"/>
      <c r="H34" s="517"/>
      <c r="I34" s="90"/>
      <c r="K34" s="617"/>
      <c r="L34" s="617"/>
      <c r="P34" s="617"/>
      <c r="Q34" s="617"/>
    </row>
    <row r="35" spans="2:18" ht="18" customHeight="1">
      <c r="B35" s="619"/>
      <c r="D35" s="517"/>
      <c r="E35" s="517"/>
      <c r="F35" s="517"/>
      <c r="G35" s="517"/>
      <c r="H35" s="517"/>
      <c r="I35" s="90"/>
      <c r="J35" s="617"/>
      <c r="K35" s="617"/>
      <c r="L35" s="617"/>
      <c r="M35" s="96"/>
      <c r="O35" s="617"/>
      <c r="P35" s="617"/>
      <c r="Q35" s="617"/>
      <c r="R35" s="96"/>
    </row>
    <row r="36" spans="2:17" ht="18" customHeight="1">
      <c r="B36" s="619"/>
      <c r="D36" s="517"/>
      <c r="E36" s="517"/>
      <c r="F36" s="517"/>
      <c r="G36" s="517"/>
      <c r="H36" s="517"/>
      <c r="I36" s="90"/>
      <c r="K36" s="617"/>
      <c r="L36" s="617"/>
      <c r="P36" s="617"/>
      <c r="Q36" s="617"/>
    </row>
    <row r="37" spans="2:18" ht="18" customHeight="1">
      <c r="B37" s="517"/>
      <c r="C37" s="517"/>
      <c r="D37" s="517"/>
      <c r="E37" s="517"/>
      <c r="F37" s="517"/>
      <c r="G37" s="90"/>
      <c r="H37" s="90"/>
      <c r="I37" s="90"/>
      <c r="J37" s="617"/>
      <c r="K37" s="617"/>
      <c r="L37" s="617"/>
      <c r="M37" s="96"/>
      <c r="O37" s="617"/>
      <c r="P37" s="617"/>
      <c r="Q37" s="617"/>
      <c r="R37" s="96"/>
    </row>
    <row r="38" spans="2:17" ht="18" customHeight="1">
      <c r="B38" s="517"/>
      <c r="C38" s="517"/>
      <c r="D38" s="517"/>
      <c r="E38" s="517"/>
      <c r="F38" s="517"/>
      <c r="G38" s="90"/>
      <c r="H38" s="90"/>
      <c r="I38" s="90"/>
      <c r="K38" s="617"/>
      <c r="L38" s="617"/>
      <c r="P38" s="617"/>
      <c r="Q38" s="617"/>
    </row>
    <row r="39" spans="3:4" ht="18" customHeight="1">
      <c r="C39" s="620"/>
      <c r="D39" s="620"/>
    </row>
    <row r="40" spans="3:4" ht="14.25">
      <c r="C40" s="90"/>
      <c r="D40" s="620"/>
    </row>
  </sheetData>
  <sheetProtection/>
  <mergeCells count="131">
    <mergeCell ref="D27:X27"/>
    <mergeCell ref="D28:X28"/>
    <mergeCell ref="D29:X29"/>
    <mergeCell ref="S23:S24"/>
    <mergeCell ref="T23:W24"/>
    <mergeCell ref="X23:X24"/>
    <mergeCell ref="J24:M24"/>
    <mergeCell ref="O24:R24"/>
    <mergeCell ref="D26:X26"/>
    <mergeCell ref="A23:A24"/>
    <mergeCell ref="B23:F24"/>
    <mergeCell ref="G23:H24"/>
    <mergeCell ref="K23:L23"/>
    <mergeCell ref="N23:N24"/>
    <mergeCell ref="P23:Q23"/>
    <mergeCell ref="P21:Q21"/>
    <mergeCell ref="S21:S22"/>
    <mergeCell ref="T21:W22"/>
    <mergeCell ref="X21:X22"/>
    <mergeCell ref="J22:M22"/>
    <mergeCell ref="O22:R22"/>
    <mergeCell ref="C21:C22"/>
    <mergeCell ref="D21:G22"/>
    <mergeCell ref="H21:H22"/>
    <mergeCell ref="I21:I22"/>
    <mergeCell ref="K21:L21"/>
    <mergeCell ref="N21:N22"/>
    <mergeCell ref="P19:Q19"/>
    <mergeCell ref="S19:S20"/>
    <mergeCell ref="T19:W20"/>
    <mergeCell ref="X19:X20"/>
    <mergeCell ref="J20:M20"/>
    <mergeCell ref="O20:R20"/>
    <mergeCell ref="C19:C20"/>
    <mergeCell ref="D19:G20"/>
    <mergeCell ref="H19:H20"/>
    <mergeCell ref="I19:I20"/>
    <mergeCell ref="K19:L19"/>
    <mergeCell ref="N19:N20"/>
    <mergeCell ref="P17:Q17"/>
    <mergeCell ref="S17:S18"/>
    <mergeCell ref="T17:W18"/>
    <mergeCell ref="X17:X18"/>
    <mergeCell ref="J18:M18"/>
    <mergeCell ref="O18:R18"/>
    <mergeCell ref="C17:C18"/>
    <mergeCell ref="D17:G18"/>
    <mergeCell ref="H17:H18"/>
    <mergeCell ref="I17:I18"/>
    <mergeCell ref="K17:L17"/>
    <mergeCell ref="N17:N18"/>
    <mergeCell ref="P15:Q15"/>
    <mergeCell ref="S15:S16"/>
    <mergeCell ref="T15:W16"/>
    <mergeCell ref="X15:X16"/>
    <mergeCell ref="J16:M16"/>
    <mergeCell ref="O16:R16"/>
    <mergeCell ref="C15:C16"/>
    <mergeCell ref="D15:G16"/>
    <mergeCell ref="H15:H16"/>
    <mergeCell ref="I15:I16"/>
    <mergeCell ref="K15:L15"/>
    <mergeCell ref="N15:N16"/>
    <mergeCell ref="P13:Q13"/>
    <mergeCell ref="S13:S14"/>
    <mergeCell ref="T13:W14"/>
    <mergeCell ref="X13:X14"/>
    <mergeCell ref="J14:M14"/>
    <mergeCell ref="O14:R14"/>
    <mergeCell ref="C13:C14"/>
    <mergeCell ref="D13:G14"/>
    <mergeCell ref="H13:H14"/>
    <mergeCell ref="I13:I14"/>
    <mergeCell ref="K13:L13"/>
    <mergeCell ref="N13:N14"/>
    <mergeCell ref="K11:L11"/>
    <mergeCell ref="N11:N12"/>
    <mergeCell ref="P11:Q11"/>
    <mergeCell ref="S11:S12"/>
    <mergeCell ref="T11:W12"/>
    <mergeCell ref="X11:X12"/>
    <mergeCell ref="J12:M12"/>
    <mergeCell ref="O12:R12"/>
    <mergeCell ref="S9:S10"/>
    <mergeCell ref="T9:W10"/>
    <mergeCell ref="X9:X10"/>
    <mergeCell ref="J10:M10"/>
    <mergeCell ref="O10:R10"/>
    <mergeCell ref="A11:B22"/>
    <mergeCell ref="C11:C12"/>
    <mergeCell ref="D11:G12"/>
    <mergeCell ref="H11:H12"/>
    <mergeCell ref="I11:I12"/>
    <mergeCell ref="A9:A10"/>
    <mergeCell ref="B9:F10"/>
    <mergeCell ref="G9:H10"/>
    <mergeCell ref="K9:L9"/>
    <mergeCell ref="N9:N10"/>
    <mergeCell ref="P9:Q9"/>
    <mergeCell ref="P7:Q7"/>
    <mergeCell ref="S7:S8"/>
    <mergeCell ref="T7:W8"/>
    <mergeCell ref="X7:X8"/>
    <mergeCell ref="J8:M8"/>
    <mergeCell ref="O8:R8"/>
    <mergeCell ref="A7:A8"/>
    <mergeCell ref="B7:G8"/>
    <mergeCell ref="H7:H8"/>
    <mergeCell ref="I7:I8"/>
    <mergeCell ref="K7:L7"/>
    <mergeCell ref="N7:N8"/>
    <mergeCell ref="X3:X4"/>
    <mergeCell ref="A5:A6"/>
    <mergeCell ref="B5:G6"/>
    <mergeCell ref="H5:H6"/>
    <mergeCell ref="I5:I6"/>
    <mergeCell ref="K5:L5"/>
    <mergeCell ref="P5:Q5"/>
    <mergeCell ref="T5:W6"/>
    <mergeCell ref="J6:M6"/>
    <mergeCell ref="O6:R6"/>
    <mergeCell ref="A1:X1"/>
    <mergeCell ref="A3:I4"/>
    <mergeCell ref="J3:J4"/>
    <mergeCell ref="K3:M4"/>
    <mergeCell ref="N3:N4"/>
    <mergeCell ref="O3:O4"/>
    <mergeCell ref="P3:R4"/>
    <mergeCell ref="S3:S4"/>
    <mergeCell ref="T3:T4"/>
    <mergeCell ref="U3:W4"/>
  </mergeCells>
  <printOptions/>
  <pageMargins left="0.5905511811023623" right="0.5905511811023623" top="0.984251968503937" bottom="0.984251968503937" header="0.5118110236220472" footer="0.5118110236220472"/>
  <pageSetup firstPageNumber="226" useFirstPageNumber="1" horizontalDpi="600" verticalDpi="600" orientation="portrait" paperSize="9" scale="94" r:id="rId1"/>
</worksheet>
</file>

<file path=xl/worksheets/sheet22.xml><?xml version="1.0" encoding="utf-8"?>
<worksheet xmlns="http://schemas.openxmlformats.org/spreadsheetml/2006/main" xmlns:r="http://schemas.openxmlformats.org/officeDocument/2006/relationships">
  <dimension ref="A1:F14"/>
  <sheetViews>
    <sheetView zoomScaleSheetLayoutView="75" zoomScalePageLayoutView="0" workbookViewId="0" topLeftCell="A1">
      <selection activeCell="A1" sqref="A1:IV16384"/>
    </sheetView>
  </sheetViews>
  <sheetFormatPr defaultColWidth="9.00390625" defaultRowHeight="30" customHeight="1"/>
  <cols>
    <col min="1" max="1" width="4.625" style="2" customWidth="1"/>
    <col min="2" max="2" width="38.125" style="2" customWidth="1"/>
    <col min="3" max="3" width="4.625" style="2" customWidth="1"/>
    <col min="4" max="4" width="3.625" style="2" customWidth="1"/>
    <col min="5" max="5" width="36.00390625" style="2" customWidth="1"/>
    <col min="6" max="6" width="4.625" style="2" customWidth="1"/>
    <col min="7" max="16384" width="9.00390625" style="338" customWidth="1"/>
  </cols>
  <sheetData>
    <row r="1" spans="1:6" ht="24.75" customHeight="1">
      <c r="A1" s="1548" t="s">
        <v>665</v>
      </c>
      <c r="B1" s="1548"/>
      <c r="C1" s="1548"/>
      <c r="D1" s="1548"/>
      <c r="E1" s="1548"/>
      <c r="F1" s="1548"/>
    </row>
    <row r="2" spans="2:6" ht="24.75" customHeight="1" thickBot="1">
      <c r="B2" s="338"/>
      <c r="C2" s="13"/>
      <c r="D2" s="13"/>
      <c r="E2" s="621"/>
      <c r="F2" s="621"/>
    </row>
    <row r="3" spans="1:6" ht="30" customHeight="1">
      <c r="A3" s="1549" t="s">
        <v>393</v>
      </c>
      <c r="B3" s="1550"/>
      <c r="C3" s="1551"/>
      <c r="D3" s="1208"/>
      <c r="E3" s="1556" t="s">
        <v>515</v>
      </c>
      <c r="F3" s="1557"/>
    </row>
    <row r="4" spans="1:6" ht="30" customHeight="1" thickBot="1">
      <c r="A4" s="1552"/>
      <c r="B4" s="1553"/>
      <c r="C4" s="1554"/>
      <c r="D4" s="1555"/>
      <c r="E4" s="1555"/>
      <c r="F4" s="1558"/>
    </row>
    <row r="5" spans="1:6" ht="34.5" customHeight="1">
      <c r="A5" s="622"/>
      <c r="B5" s="623" t="s">
        <v>516</v>
      </c>
      <c r="C5" s="624"/>
      <c r="D5" s="623"/>
      <c r="E5" s="625">
        <v>1</v>
      </c>
      <c r="F5" s="626" t="s">
        <v>14</v>
      </c>
    </row>
    <row r="6" spans="1:6" ht="34.5" customHeight="1">
      <c r="A6" s="627"/>
      <c r="B6" s="628" t="s">
        <v>517</v>
      </c>
      <c r="C6" s="629"/>
      <c r="D6" s="630"/>
      <c r="E6" s="631">
        <v>0</v>
      </c>
      <c r="F6" s="632"/>
    </row>
    <row r="7" spans="1:6" ht="34.5" customHeight="1">
      <c r="A7" s="633"/>
      <c r="B7" s="628" t="s">
        <v>518</v>
      </c>
      <c r="C7" s="634"/>
      <c r="D7" s="628"/>
      <c r="E7" s="631">
        <v>614</v>
      </c>
      <c r="F7" s="635"/>
    </row>
    <row r="8" spans="1:6" ht="34.5" customHeight="1">
      <c r="A8" s="636"/>
      <c r="B8" s="630" t="s">
        <v>519</v>
      </c>
      <c r="C8" s="634"/>
      <c r="D8" s="628"/>
      <c r="E8" s="631">
        <v>119</v>
      </c>
      <c r="F8" s="635"/>
    </row>
    <row r="9" spans="1:6" ht="34.5" customHeight="1">
      <c r="A9" s="637"/>
      <c r="B9" s="628" t="s">
        <v>277</v>
      </c>
      <c r="C9" s="634"/>
      <c r="D9" s="628"/>
      <c r="E9" s="631">
        <v>48</v>
      </c>
      <c r="F9" s="635"/>
    </row>
    <row r="10" spans="1:6" ht="34.5" customHeight="1">
      <c r="A10" s="637"/>
      <c r="B10" s="628" t="s">
        <v>520</v>
      </c>
      <c r="C10" s="634"/>
      <c r="D10" s="628"/>
      <c r="E10" s="631">
        <v>1</v>
      </c>
      <c r="F10" s="635"/>
    </row>
    <row r="11" spans="1:6" ht="34.5" customHeight="1">
      <c r="A11" s="637"/>
      <c r="B11" s="628" t="s">
        <v>521</v>
      </c>
      <c r="C11" s="634"/>
      <c r="D11" s="628"/>
      <c r="E11" s="631">
        <v>83</v>
      </c>
      <c r="F11" s="635"/>
    </row>
    <row r="12" spans="1:6" ht="34.5" customHeight="1" thickBot="1">
      <c r="A12" s="638"/>
      <c r="B12" s="639" t="s">
        <v>11</v>
      </c>
      <c r="C12" s="640"/>
      <c r="D12" s="641"/>
      <c r="E12" s="642">
        <f>SUM(E5,E7,E8,E9,E10,E11,)</f>
        <v>866</v>
      </c>
      <c r="F12" s="643"/>
    </row>
    <row r="14" ht="30" customHeight="1">
      <c r="A14" s="362" t="s">
        <v>522</v>
      </c>
    </row>
  </sheetData>
  <sheetProtection/>
  <mergeCells count="4">
    <mergeCell ref="A1:F1"/>
    <mergeCell ref="A3:C4"/>
    <mergeCell ref="D3:D4"/>
    <mergeCell ref="E3:F4"/>
  </mergeCells>
  <printOptions horizontalCentered="1"/>
  <pageMargins left="0.5905511811023623" right="0.5905511811023623" top="0.984251968503937" bottom="0.984251968503937" header="0.5118110236220472" footer="0.5118110236220472"/>
  <pageSetup firstPageNumber="227" useFirstPageNumber="1" horizontalDpi="600" verticalDpi="600" orientation="portrait" paperSize="9" scale="99" r:id="rId1"/>
</worksheet>
</file>

<file path=xl/worksheets/sheet23.xml><?xml version="1.0" encoding="utf-8"?>
<worksheet xmlns="http://schemas.openxmlformats.org/spreadsheetml/2006/main" xmlns:r="http://schemas.openxmlformats.org/officeDocument/2006/relationships">
  <dimension ref="A1:O38"/>
  <sheetViews>
    <sheetView zoomScalePageLayoutView="0" workbookViewId="0" topLeftCell="A1">
      <selection activeCell="A1" sqref="A1:IV16384"/>
    </sheetView>
  </sheetViews>
  <sheetFormatPr defaultColWidth="9.00390625" defaultRowHeight="13.5"/>
  <cols>
    <col min="1" max="12" width="6.625" style="494" customWidth="1"/>
    <col min="13" max="14" width="5.625" style="494" customWidth="1"/>
    <col min="15" max="15" width="4.625" style="494" customWidth="1"/>
    <col min="16" max="16384" width="9.00390625" style="494" customWidth="1"/>
  </cols>
  <sheetData>
    <row r="1" spans="1:14" ht="24.75" customHeight="1">
      <c r="A1" s="1559" t="s">
        <v>666</v>
      </c>
      <c r="B1" s="1559"/>
      <c r="C1" s="1559"/>
      <c r="D1" s="1559"/>
      <c r="E1" s="1559"/>
      <c r="F1" s="1559"/>
      <c r="G1" s="1559"/>
      <c r="H1" s="1559"/>
      <c r="I1" s="1559"/>
      <c r="J1" s="1559"/>
      <c r="K1" s="1559"/>
      <c r="L1" s="1559"/>
      <c r="M1" s="1559"/>
      <c r="N1" s="1559"/>
    </row>
    <row r="2" spans="1:15" ht="24.75" customHeight="1" thickBot="1">
      <c r="A2" s="245"/>
      <c r="B2" s="118"/>
      <c r="C2" s="245"/>
      <c r="D2" s="245"/>
      <c r="E2" s="245"/>
      <c r="F2" s="86"/>
      <c r="G2" s="86"/>
      <c r="H2" s="86"/>
      <c r="I2" s="86"/>
      <c r="J2" s="86"/>
      <c r="K2" s="86"/>
      <c r="L2" s="86"/>
      <c r="M2" s="86"/>
      <c r="N2" s="86"/>
      <c r="O2" s="644"/>
    </row>
    <row r="3" spans="1:15" s="645" customFormat="1" ht="19.5" customHeight="1">
      <c r="A3" s="1560"/>
      <c r="B3" s="1562" t="s">
        <v>393</v>
      </c>
      <c r="C3" s="1562"/>
      <c r="D3" s="1562"/>
      <c r="E3" s="1562"/>
      <c r="F3" s="1562"/>
      <c r="G3" s="1562"/>
      <c r="H3" s="1564"/>
      <c r="I3" s="1566" t="s">
        <v>523</v>
      </c>
      <c r="J3" s="1567"/>
      <c r="K3" s="1567"/>
      <c r="L3" s="1567"/>
      <c r="M3" s="1567"/>
      <c r="N3" s="1568"/>
      <c r="O3" s="529"/>
    </row>
    <row r="4" spans="1:15" s="645" customFormat="1" ht="19.5" customHeight="1" thickBot="1">
      <c r="A4" s="1561"/>
      <c r="B4" s="1563"/>
      <c r="C4" s="1563"/>
      <c r="D4" s="1563"/>
      <c r="E4" s="1563"/>
      <c r="F4" s="1563"/>
      <c r="G4" s="1563"/>
      <c r="H4" s="1565"/>
      <c r="I4" s="1569"/>
      <c r="J4" s="1570"/>
      <c r="K4" s="1570"/>
      <c r="L4" s="1570"/>
      <c r="M4" s="1570"/>
      <c r="N4" s="1571"/>
      <c r="O4" s="529"/>
    </row>
    <row r="5" spans="1:15" s="13" customFormat="1" ht="19.5" customHeight="1">
      <c r="A5" s="1572" t="s">
        <v>524</v>
      </c>
      <c r="B5" s="1575"/>
      <c r="C5" s="1577" t="s">
        <v>525</v>
      </c>
      <c r="D5" s="1577"/>
      <c r="E5" s="1577"/>
      <c r="F5" s="1577"/>
      <c r="G5" s="1577"/>
      <c r="H5" s="1579"/>
      <c r="I5" s="1581">
        <v>8</v>
      </c>
      <c r="J5" s="1582"/>
      <c r="K5" s="1582"/>
      <c r="L5" s="1582"/>
      <c r="M5" s="1585" t="s">
        <v>526</v>
      </c>
      <c r="N5" s="1586"/>
      <c r="O5" s="96"/>
    </row>
    <row r="6" spans="1:14" s="13" customFormat="1" ht="19.5" customHeight="1">
      <c r="A6" s="1573"/>
      <c r="B6" s="1576"/>
      <c r="C6" s="1578"/>
      <c r="D6" s="1578"/>
      <c r="E6" s="1578"/>
      <c r="F6" s="1578"/>
      <c r="G6" s="1578"/>
      <c r="H6" s="1580"/>
      <c r="I6" s="1583"/>
      <c r="J6" s="1584"/>
      <c r="K6" s="1584"/>
      <c r="L6" s="1584"/>
      <c r="M6" s="1587"/>
      <c r="N6" s="1588"/>
    </row>
    <row r="7" spans="1:15" s="645" customFormat="1" ht="19.5" customHeight="1">
      <c r="A7" s="1573"/>
      <c r="B7" s="1589"/>
      <c r="C7" s="1591" t="s">
        <v>527</v>
      </c>
      <c r="D7" s="1591"/>
      <c r="E7" s="1591"/>
      <c r="F7" s="1591"/>
      <c r="G7" s="1591"/>
      <c r="H7" s="1593"/>
      <c r="I7" s="1595">
        <v>15</v>
      </c>
      <c r="J7" s="1596"/>
      <c r="K7" s="1596"/>
      <c r="L7" s="1596"/>
      <c r="M7" s="1599" t="s">
        <v>14</v>
      </c>
      <c r="N7" s="1600"/>
      <c r="O7" s="648"/>
    </row>
    <row r="8" spans="1:14" s="645" customFormat="1" ht="19.5" customHeight="1">
      <c r="A8" s="1573"/>
      <c r="B8" s="1590"/>
      <c r="C8" s="1592"/>
      <c r="D8" s="1592"/>
      <c r="E8" s="1592"/>
      <c r="F8" s="1592"/>
      <c r="G8" s="1592"/>
      <c r="H8" s="1594"/>
      <c r="I8" s="1597"/>
      <c r="J8" s="1598"/>
      <c r="K8" s="1598"/>
      <c r="L8" s="1598"/>
      <c r="M8" s="1601"/>
      <c r="N8" s="1602"/>
    </row>
    <row r="9" spans="1:15" s="645" customFormat="1" ht="19.5" customHeight="1">
      <c r="A9" s="1573"/>
      <c r="B9" s="1603" t="s">
        <v>528</v>
      </c>
      <c r="C9" s="1589"/>
      <c r="D9" s="1591" t="s">
        <v>529</v>
      </c>
      <c r="E9" s="1591"/>
      <c r="F9" s="1591"/>
      <c r="G9" s="1591"/>
      <c r="H9" s="1593"/>
      <c r="I9" s="1595">
        <v>6</v>
      </c>
      <c r="J9" s="1596"/>
      <c r="K9" s="1596"/>
      <c r="L9" s="1596"/>
      <c r="M9" s="1599" t="s">
        <v>14</v>
      </c>
      <c r="N9" s="1600"/>
      <c r="O9" s="648"/>
    </row>
    <row r="10" spans="1:14" s="645" customFormat="1" ht="19.5" customHeight="1">
      <c r="A10" s="1573"/>
      <c r="B10" s="1604"/>
      <c r="C10" s="1590"/>
      <c r="D10" s="1592"/>
      <c r="E10" s="1592"/>
      <c r="F10" s="1592"/>
      <c r="G10" s="1592"/>
      <c r="H10" s="1594"/>
      <c r="I10" s="1597"/>
      <c r="J10" s="1598"/>
      <c r="K10" s="1598"/>
      <c r="L10" s="1598"/>
      <c r="M10" s="1601"/>
      <c r="N10" s="1602"/>
    </row>
    <row r="11" spans="1:15" s="645" customFormat="1" ht="19.5" customHeight="1">
      <c r="A11" s="1573"/>
      <c r="B11" s="1604"/>
      <c r="C11" s="1589"/>
      <c r="D11" s="1591" t="s">
        <v>530</v>
      </c>
      <c r="E11" s="1591"/>
      <c r="F11" s="1591"/>
      <c r="G11" s="1591"/>
      <c r="H11" s="1593"/>
      <c r="I11" s="1595">
        <v>0</v>
      </c>
      <c r="J11" s="1596"/>
      <c r="K11" s="1596"/>
      <c r="L11" s="1596"/>
      <c r="M11" s="1599" t="s">
        <v>14</v>
      </c>
      <c r="N11" s="1600"/>
      <c r="O11" s="648"/>
    </row>
    <row r="12" spans="1:14" s="645" customFormat="1" ht="19.5" customHeight="1">
      <c r="A12" s="1573"/>
      <c r="B12" s="1604"/>
      <c r="C12" s="1590"/>
      <c r="D12" s="1592"/>
      <c r="E12" s="1592"/>
      <c r="F12" s="1592"/>
      <c r="G12" s="1592"/>
      <c r="H12" s="1594"/>
      <c r="I12" s="1597"/>
      <c r="J12" s="1598"/>
      <c r="K12" s="1598"/>
      <c r="L12" s="1598"/>
      <c r="M12" s="1601"/>
      <c r="N12" s="1602"/>
    </row>
    <row r="13" spans="1:15" s="645" customFormat="1" ht="19.5" customHeight="1">
      <c r="A13" s="1573"/>
      <c r="B13" s="1604"/>
      <c r="C13" s="1606"/>
      <c r="D13" s="1608" t="s">
        <v>531</v>
      </c>
      <c r="E13" s="1608"/>
      <c r="F13" s="1608"/>
      <c r="G13" s="1608"/>
      <c r="H13" s="1593"/>
      <c r="I13" s="1595">
        <f>SUM(I9:L12)</f>
        <v>6</v>
      </c>
      <c r="J13" s="1596"/>
      <c r="K13" s="1596"/>
      <c r="L13" s="1596"/>
      <c r="M13" s="1599" t="s">
        <v>14</v>
      </c>
      <c r="N13" s="1600"/>
      <c r="O13" s="648"/>
    </row>
    <row r="14" spans="1:14" s="645" customFormat="1" ht="19.5" customHeight="1">
      <c r="A14" s="1573"/>
      <c r="B14" s="1605"/>
      <c r="C14" s="1607"/>
      <c r="D14" s="1609"/>
      <c r="E14" s="1609"/>
      <c r="F14" s="1609"/>
      <c r="G14" s="1609"/>
      <c r="H14" s="1594"/>
      <c r="I14" s="1597"/>
      <c r="J14" s="1598"/>
      <c r="K14" s="1598"/>
      <c r="L14" s="1598"/>
      <c r="M14" s="1601"/>
      <c r="N14" s="1602"/>
    </row>
    <row r="15" spans="1:15" s="645" customFormat="1" ht="19.5" customHeight="1">
      <c r="A15" s="1573"/>
      <c r="B15" s="1603" t="s">
        <v>532</v>
      </c>
      <c r="C15" s="1610" t="s">
        <v>533</v>
      </c>
      <c r="D15" s="1591"/>
      <c r="E15" s="1591"/>
      <c r="F15" s="1591"/>
      <c r="G15" s="1591"/>
      <c r="H15" s="1593"/>
      <c r="I15" s="1595">
        <v>9</v>
      </c>
      <c r="J15" s="1596"/>
      <c r="K15" s="1596"/>
      <c r="L15" s="1596"/>
      <c r="M15" s="1599" t="s">
        <v>14</v>
      </c>
      <c r="N15" s="1600"/>
      <c r="O15" s="648"/>
    </row>
    <row r="16" spans="1:14" s="645" customFormat="1" ht="19.5" customHeight="1">
      <c r="A16" s="1573"/>
      <c r="B16" s="1604"/>
      <c r="C16" s="1611"/>
      <c r="D16" s="1592"/>
      <c r="E16" s="1592"/>
      <c r="F16" s="1592"/>
      <c r="G16" s="1592"/>
      <c r="H16" s="1594"/>
      <c r="I16" s="1597"/>
      <c r="J16" s="1598"/>
      <c r="K16" s="1598"/>
      <c r="L16" s="1598"/>
      <c r="M16" s="1601"/>
      <c r="N16" s="1602"/>
    </row>
    <row r="17" spans="1:15" s="645" customFormat="1" ht="19.5" customHeight="1">
      <c r="A17" s="1573"/>
      <c r="B17" s="1604"/>
      <c r="C17" s="1603" t="s">
        <v>534</v>
      </c>
      <c r="D17" s="1610" t="s">
        <v>535</v>
      </c>
      <c r="E17" s="1591"/>
      <c r="F17" s="1591"/>
      <c r="G17" s="1591"/>
      <c r="H17" s="1593"/>
      <c r="I17" s="1595">
        <v>0</v>
      </c>
      <c r="J17" s="1596"/>
      <c r="K17" s="1596"/>
      <c r="L17" s="1596"/>
      <c r="M17" s="1599" t="s">
        <v>14</v>
      </c>
      <c r="N17" s="1600"/>
      <c r="O17" s="648"/>
    </row>
    <row r="18" spans="1:14" s="645" customFormat="1" ht="19.5" customHeight="1">
      <c r="A18" s="1573"/>
      <c r="B18" s="1604"/>
      <c r="C18" s="1604"/>
      <c r="D18" s="1611"/>
      <c r="E18" s="1592"/>
      <c r="F18" s="1592"/>
      <c r="G18" s="1592"/>
      <c r="H18" s="1594"/>
      <c r="I18" s="1597"/>
      <c r="J18" s="1598"/>
      <c r="K18" s="1598"/>
      <c r="L18" s="1598"/>
      <c r="M18" s="1601"/>
      <c r="N18" s="1602"/>
    </row>
    <row r="19" spans="1:15" s="645" customFormat="1" ht="19.5" customHeight="1">
      <c r="A19" s="1573"/>
      <c r="B19" s="1604"/>
      <c r="C19" s="1604"/>
      <c r="D19" s="1610" t="s">
        <v>536</v>
      </c>
      <c r="E19" s="1591"/>
      <c r="F19" s="1591"/>
      <c r="G19" s="1591"/>
      <c r="H19" s="1593"/>
      <c r="I19" s="1595">
        <v>0</v>
      </c>
      <c r="J19" s="1596"/>
      <c r="K19" s="1596"/>
      <c r="L19" s="1596"/>
      <c r="M19" s="1599" t="s">
        <v>14</v>
      </c>
      <c r="N19" s="1600"/>
      <c r="O19" s="648"/>
    </row>
    <row r="20" spans="1:14" s="645" customFormat="1" ht="19.5" customHeight="1">
      <c r="A20" s="1573"/>
      <c r="B20" s="1604"/>
      <c r="C20" s="1605"/>
      <c r="D20" s="1611"/>
      <c r="E20" s="1592"/>
      <c r="F20" s="1592"/>
      <c r="G20" s="1592"/>
      <c r="H20" s="1594"/>
      <c r="I20" s="1597"/>
      <c r="J20" s="1598"/>
      <c r="K20" s="1598"/>
      <c r="L20" s="1598"/>
      <c r="M20" s="1601"/>
      <c r="N20" s="1602"/>
    </row>
    <row r="21" spans="1:15" s="645" customFormat="1" ht="19.5" customHeight="1">
      <c r="A21" s="1573"/>
      <c r="B21" s="1604"/>
      <c r="C21" s="1612" t="s">
        <v>537</v>
      </c>
      <c r="D21" s="1613"/>
      <c r="E21" s="1613"/>
      <c r="F21" s="1613"/>
      <c r="G21" s="1613"/>
      <c r="H21" s="1593"/>
      <c r="I21" s="1595">
        <v>0</v>
      </c>
      <c r="J21" s="1596"/>
      <c r="K21" s="1596"/>
      <c r="L21" s="1596"/>
      <c r="M21" s="1599" t="s">
        <v>14</v>
      </c>
      <c r="N21" s="1600"/>
      <c r="O21" s="648"/>
    </row>
    <row r="22" spans="1:14" s="645" customFormat="1" ht="19.5" customHeight="1">
      <c r="A22" s="1573"/>
      <c r="B22" s="1604"/>
      <c r="C22" s="1614"/>
      <c r="D22" s="1615"/>
      <c r="E22" s="1615"/>
      <c r="F22" s="1615"/>
      <c r="G22" s="1615"/>
      <c r="H22" s="1594"/>
      <c r="I22" s="1597"/>
      <c r="J22" s="1598"/>
      <c r="K22" s="1598"/>
      <c r="L22" s="1598"/>
      <c r="M22" s="1601"/>
      <c r="N22" s="1602"/>
    </row>
    <row r="23" spans="1:15" s="645" customFormat="1" ht="19.5" customHeight="1">
      <c r="A23" s="1573"/>
      <c r="B23" s="1604"/>
      <c r="C23" s="1617" t="s">
        <v>11</v>
      </c>
      <c r="D23" s="1618"/>
      <c r="E23" s="1618"/>
      <c r="F23" s="1618"/>
      <c r="G23" s="1618"/>
      <c r="H23" s="1593"/>
      <c r="I23" s="1595">
        <f>I7-I13</f>
        <v>9</v>
      </c>
      <c r="J23" s="1596"/>
      <c r="K23" s="1596"/>
      <c r="L23" s="1596"/>
      <c r="M23" s="1599" t="s">
        <v>14</v>
      </c>
      <c r="N23" s="1600"/>
      <c r="O23" s="648"/>
    </row>
    <row r="24" spans="1:14" s="645" customFormat="1" ht="19.5" customHeight="1">
      <c r="A24" s="1573"/>
      <c r="B24" s="1605"/>
      <c r="C24" s="1619"/>
      <c r="D24" s="1620"/>
      <c r="E24" s="1620"/>
      <c r="F24" s="1620"/>
      <c r="G24" s="1620"/>
      <c r="H24" s="1594"/>
      <c r="I24" s="1597"/>
      <c r="J24" s="1598"/>
      <c r="K24" s="1598"/>
      <c r="L24" s="1598"/>
      <c r="M24" s="1601"/>
      <c r="N24" s="1602"/>
    </row>
    <row r="25" spans="1:14" s="645" customFormat="1" ht="19.5" customHeight="1">
      <c r="A25" s="1573"/>
      <c r="B25" s="1589" t="s">
        <v>538</v>
      </c>
      <c r="C25" s="1591" t="s">
        <v>539</v>
      </c>
      <c r="D25" s="1591"/>
      <c r="E25" s="1591"/>
      <c r="F25" s="1591"/>
      <c r="G25" s="1591"/>
      <c r="H25" s="1593"/>
      <c r="I25" s="1595">
        <v>0</v>
      </c>
      <c r="J25" s="1596"/>
      <c r="K25" s="1596"/>
      <c r="L25" s="1596"/>
      <c r="M25" s="1599" t="s">
        <v>14</v>
      </c>
      <c r="N25" s="1600"/>
    </row>
    <row r="26" spans="1:14" s="645" customFormat="1" ht="19.5" customHeight="1">
      <c r="A26" s="1574"/>
      <c r="B26" s="1590"/>
      <c r="C26" s="1592"/>
      <c r="D26" s="1592"/>
      <c r="E26" s="1592"/>
      <c r="F26" s="1592"/>
      <c r="G26" s="1592"/>
      <c r="H26" s="1594"/>
      <c r="I26" s="1597"/>
      <c r="J26" s="1598"/>
      <c r="K26" s="1598"/>
      <c r="L26" s="1598"/>
      <c r="M26" s="1601"/>
      <c r="N26" s="1602"/>
    </row>
    <row r="27" spans="1:14" s="645" customFormat="1" ht="19.5" customHeight="1">
      <c r="A27" s="1621" t="s">
        <v>540</v>
      </c>
      <c r="B27" s="1622"/>
      <c r="C27" s="1591" t="s">
        <v>541</v>
      </c>
      <c r="D27" s="1591"/>
      <c r="E27" s="1591"/>
      <c r="F27" s="1591"/>
      <c r="G27" s="1591"/>
      <c r="H27" s="1593"/>
      <c r="I27" s="1616">
        <v>1</v>
      </c>
      <c r="J27" s="1616"/>
      <c r="K27" s="1616"/>
      <c r="L27" s="1616"/>
      <c r="M27" s="1624" t="s">
        <v>14</v>
      </c>
      <c r="N27" s="1625"/>
    </row>
    <row r="28" spans="1:14" s="645" customFormat="1" ht="19.5" customHeight="1">
      <c r="A28" s="1573"/>
      <c r="B28" s="1623"/>
      <c r="C28" s="1592"/>
      <c r="D28" s="1592"/>
      <c r="E28" s="1592"/>
      <c r="F28" s="1592"/>
      <c r="G28" s="1592"/>
      <c r="H28" s="1594"/>
      <c r="I28" s="1616"/>
      <c r="J28" s="1616"/>
      <c r="K28" s="1616"/>
      <c r="L28" s="1616"/>
      <c r="M28" s="1624"/>
      <c r="N28" s="1625"/>
    </row>
    <row r="29" spans="1:14" s="645" customFormat="1" ht="19.5" customHeight="1">
      <c r="A29" s="1573"/>
      <c r="B29" s="1626"/>
      <c r="C29" s="838" t="s">
        <v>542</v>
      </c>
      <c r="D29" s="838"/>
      <c r="E29" s="838"/>
      <c r="F29" s="838"/>
      <c r="G29" s="838"/>
      <c r="H29" s="813"/>
      <c r="I29" s="1616">
        <v>0</v>
      </c>
      <c r="J29" s="1616"/>
      <c r="K29" s="1616"/>
      <c r="L29" s="1616"/>
      <c r="M29" s="1624" t="s">
        <v>14</v>
      </c>
      <c r="N29" s="1625"/>
    </row>
    <row r="30" spans="1:14" s="645" customFormat="1" ht="19.5" customHeight="1">
      <c r="A30" s="1574"/>
      <c r="B30" s="1627"/>
      <c r="C30" s="1592"/>
      <c r="D30" s="1592"/>
      <c r="E30" s="1592"/>
      <c r="F30" s="1592"/>
      <c r="G30" s="1592"/>
      <c r="H30" s="1594"/>
      <c r="I30" s="1616"/>
      <c r="J30" s="1616"/>
      <c r="K30" s="1616"/>
      <c r="L30" s="1616"/>
      <c r="M30" s="1624"/>
      <c r="N30" s="1625"/>
    </row>
    <row r="31" spans="1:14" s="645" customFormat="1" ht="19.5" customHeight="1">
      <c r="A31" s="1630"/>
      <c r="B31" s="838" t="s">
        <v>543</v>
      </c>
      <c r="C31" s="838"/>
      <c r="D31" s="838"/>
      <c r="E31" s="838"/>
      <c r="F31" s="838"/>
      <c r="G31" s="838"/>
      <c r="H31" s="813"/>
      <c r="I31" s="1631">
        <v>26491560</v>
      </c>
      <c r="J31" s="1631"/>
      <c r="K31" s="1631"/>
      <c r="L31" s="1631"/>
      <c r="M31" s="1601" t="s">
        <v>5</v>
      </c>
      <c r="N31" s="1602"/>
    </row>
    <row r="32" spans="1:14" s="645" customFormat="1" ht="19.5" customHeight="1">
      <c r="A32" s="1630"/>
      <c r="B32" s="838"/>
      <c r="C32" s="838"/>
      <c r="D32" s="838"/>
      <c r="E32" s="838"/>
      <c r="F32" s="838"/>
      <c r="G32" s="838"/>
      <c r="H32" s="813"/>
      <c r="I32" s="1631"/>
      <c r="J32" s="1631"/>
      <c r="K32" s="1631"/>
      <c r="L32" s="1631"/>
      <c r="M32" s="1599"/>
      <c r="N32" s="1600"/>
    </row>
    <row r="33" spans="1:14" s="645" customFormat="1" ht="19.5" customHeight="1">
      <c r="A33" s="1628"/>
      <c r="B33" s="1629" t="s">
        <v>544</v>
      </c>
      <c r="C33" s="1629"/>
      <c r="D33" s="1629"/>
      <c r="E33" s="1629"/>
      <c r="F33" s="1629"/>
      <c r="G33" s="1629"/>
      <c r="H33" s="898"/>
      <c r="I33" s="1616">
        <v>16522560</v>
      </c>
      <c r="J33" s="1616"/>
      <c r="K33" s="1616"/>
      <c r="L33" s="1616"/>
      <c r="M33" s="1624" t="s">
        <v>5</v>
      </c>
      <c r="N33" s="1625"/>
    </row>
    <row r="34" spans="1:14" s="645" customFormat="1" ht="19.5" customHeight="1">
      <c r="A34" s="1628"/>
      <c r="B34" s="1629"/>
      <c r="C34" s="1629"/>
      <c r="D34" s="1629"/>
      <c r="E34" s="1629"/>
      <c r="F34" s="1629"/>
      <c r="G34" s="1629"/>
      <c r="H34" s="898"/>
      <c r="I34" s="1616"/>
      <c r="J34" s="1616"/>
      <c r="K34" s="1616"/>
      <c r="L34" s="1616"/>
      <c r="M34" s="1624"/>
      <c r="N34" s="1625"/>
    </row>
    <row r="35" spans="1:14" s="645" customFormat="1" ht="19.5" customHeight="1">
      <c r="A35" s="1628"/>
      <c r="B35" s="1629" t="s">
        <v>545</v>
      </c>
      <c r="C35" s="1629"/>
      <c r="D35" s="1629"/>
      <c r="E35" s="1629"/>
      <c r="F35" s="1629"/>
      <c r="G35" s="1629"/>
      <c r="H35" s="898"/>
      <c r="I35" s="1616">
        <v>20000</v>
      </c>
      <c r="J35" s="1616"/>
      <c r="K35" s="1616"/>
      <c r="L35" s="1616"/>
      <c r="M35" s="1624" t="s">
        <v>5</v>
      </c>
      <c r="N35" s="1625"/>
    </row>
    <row r="36" spans="1:14" s="645" customFormat="1" ht="19.5" customHeight="1">
      <c r="A36" s="1628"/>
      <c r="B36" s="1629"/>
      <c r="C36" s="1629"/>
      <c r="D36" s="1629"/>
      <c r="E36" s="1629"/>
      <c r="F36" s="1629"/>
      <c r="G36" s="1629"/>
      <c r="H36" s="898"/>
      <c r="I36" s="1616"/>
      <c r="J36" s="1616"/>
      <c r="K36" s="1616"/>
      <c r="L36" s="1616"/>
      <c r="M36" s="1624"/>
      <c r="N36" s="1625"/>
    </row>
    <row r="37" spans="1:14" s="645" customFormat="1" ht="19.5" customHeight="1">
      <c r="A37" s="1628"/>
      <c r="B37" s="1629" t="s">
        <v>546</v>
      </c>
      <c r="C37" s="1629"/>
      <c r="D37" s="1629"/>
      <c r="E37" s="1629"/>
      <c r="F37" s="1629"/>
      <c r="G37" s="1629"/>
      <c r="H37" s="898"/>
      <c r="I37" s="1616">
        <v>236533400</v>
      </c>
      <c r="J37" s="1616"/>
      <c r="K37" s="1616"/>
      <c r="L37" s="1616"/>
      <c r="M37" s="1624" t="s">
        <v>5</v>
      </c>
      <c r="N37" s="1625"/>
    </row>
    <row r="38" spans="1:14" s="645" customFormat="1" ht="19.5" customHeight="1" thickBot="1">
      <c r="A38" s="1632"/>
      <c r="B38" s="1633"/>
      <c r="C38" s="1633"/>
      <c r="D38" s="1633"/>
      <c r="E38" s="1633"/>
      <c r="F38" s="1633"/>
      <c r="G38" s="1633"/>
      <c r="H38" s="1634"/>
      <c r="I38" s="1635"/>
      <c r="J38" s="1635"/>
      <c r="K38" s="1635"/>
      <c r="L38" s="1635"/>
      <c r="M38" s="1636"/>
      <c r="N38" s="1637"/>
    </row>
  </sheetData>
  <sheetProtection/>
  <mergeCells count="90">
    <mergeCell ref="A37:A38"/>
    <mergeCell ref="B37:G38"/>
    <mergeCell ref="H37:H38"/>
    <mergeCell ref="I37:L38"/>
    <mergeCell ref="M37:N38"/>
    <mergeCell ref="A33:A34"/>
    <mergeCell ref="B33:G34"/>
    <mergeCell ref="H33:H34"/>
    <mergeCell ref="I33:L34"/>
    <mergeCell ref="M33:N34"/>
    <mergeCell ref="A35:A36"/>
    <mergeCell ref="B35:G36"/>
    <mergeCell ref="H35:H36"/>
    <mergeCell ref="I35:L36"/>
    <mergeCell ref="M35:N36"/>
    <mergeCell ref="M29:N30"/>
    <mergeCell ref="A31:A32"/>
    <mergeCell ref="B31:G32"/>
    <mergeCell ref="H31:H32"/>
    <mergeCell ref="I31:L32"/>
    <mergeCell ref="M31:N32"/>
    <mergeCell ref="A27:A30"/>
    <mergeCell ref="B27:B28"/>
    <mergeCell ref="C27:G28"/>
    <mergeCell ref="H27:H28"/>
    <mergeCell ref="I27:L28"/>
    <mergeCell ref="M27:N28"/>
    <mergeCell ref="B29:B30"/>
    <mergeCell ref="C29:G30"/>
    <mergeCell ref="H29:H30"/>
    <mergeCell ref="I29:L30"/>
    <mergeCell ref="C23:G24"/>
    <mergeCell ref="H23:H24"/>
    <mergeCell ref="I23:L24"/>
    <mergeCell ref="M23:N24"/>
    <mergeCell ref="B25:B26"/>
    <mergeCell ref="C25:G26"/>
    <mergeCell ref="H25:H26"/>
    <mergeCell ref="I25:L26"/>
    <mergeCell ref="M25:N26"/>
    <mergeCell ref="D19:G20"/>
    <mergeCell ref="H19:H20"/>
    <mergeCell ref="I19:L20"/>
    <mergeCell ref="M19:N20"/>
    <mergeCell ref="C21:G22"/>
    <mergeCell ref="H21:H22"/>
    <mergeCell ref="I21:L22"/>
    <mergeCell ref="M21:N22"/>
    <mergeCell ref="B15:B24"/>
    <mergeCell ref="C15:G16"/>
    <mergeCell ref="H15:H16"/>
    <mergeCell ref="I15:L16"/>
    <mergeCell ref="M15:N16"/>
    <mergeCell ref="C17:C20"/>
    <mergeCell ref="D17:G18"/>
    <mergeCell ref="H17:H18"/>
    <mergeCell ref="I17:L18"/>
    <mergeCell ref="M17:N18"/>
    <mergeCell ref="M11:N12"/>
    <mergeCell ref="C13:C14"/>
    <mergeCell ref="D13:G14"/>
    <mergeCell ref="H13:H14"/>
    <mergeCell ref="I13:L14"/>
    <mergeCell ref="M13:N14"/>
    <mergeCell ref="B9:B14"/>
    <mergeCell ref="C9:C10"/>
    <mergeCell ref="D9:G10"/>
    <mergeCell ref="H9:H10"/>
    <mergeCell ref="I9:L10"/>
    <mergeCell ref="M9:N10"/>
    <mergeCell ref="C11:C12"/>
    <mergeCell ref="D11:G12"/>
    <mergeCell ref="H11:H12"/>
    <mergeCell ref="I11:L12"/>
    <mergeCell ref="M5:N6"/>
    <mergeCell ref="B7:B8"/>
    <mergeCell ref="C7:G8"/>
    <mergeCell ref="H7:H8"/>
    <mergeCell ref="I7:L8"/>
    <mergeCell ref="M7:N8"/>
    <mergeCell ref="A1:N1"/>
    <mergeCell ref="A3:A4"/>
    <mergeCell ref="B3:G4"/>
    <mergeCell ref="H3:H4"/>
    <mergeCell ref="I3:N4"/>
    <mergeCell ref="A5:A26"/>
    <mergeCell ref="B5:B6"/>
    <mergeCell ref="C5:G6"/>
    <mergeCell ref="H5:H6"/>
    <mergeCell ref="I5:L6"/>
  </mergeCells>
  <printOptions horizontalCentered="1"/>
  <pageMargins left="0.5905511811023623" right="0.5905511811023623" top="0.984251968503937" bottom="0.984251968503937" header="0.5118110236220472" footer="0.5118110236220472"/>
  <pageSetup firstPageNumber="228" useFirstPageNumber="1" horizontalDpi="600" verticalDpi="600" orientation="portrait" paperSize="9" scale="98" r:id="rId1"/>
</worksheet>
</file>

<file path=xl/worksheets/sheet24.xml><?xml version="1.0" encoding="utf-8"?>
<worksheet xmlns="http://schemas.openxmlformats.org/spreadsheetml/2006/main" xmlns:r="http://schemas.openxmlformats.org/officeDocument/2006/relationships">
  <dimension ref="A1:X30"/>
  <sheetViews>
    <sheetView zoomScaleSheetLayoutView="75" zoomScalePageLayoutView="0" workbookViewId="0" topLeftCell="A1">
      <pane xSplit="9" ySplit="4" topLeftCell="J5" activePane="bottomRight" state="frozen"/>
      <selection pane="topLeft" activeCell="A1" sqref="A1:IV16384"/>
      <selection pane="topRight" activeCell="A1" sqref="A1:IV16384"/>
      <selection pane="bottomLeft" activeCell="A1" sqref="A1:IV16384"/>
      <selection pane="bottomRight" activeCell="A1" sqref="A1:IV16384"/>
    </sheetView>
  </sheetViews>
  <sheetFormatPr defaultColWidth="9.00390625" defaultRowHeight="13.5"/>
  <cols>
    <col min="1" max="1" width="1.625" style="523" customWidth="1"/>
    <col min="2" max="2" width="6.00390625" style="523" customWidth="1"/>
    <col min="3" max="3" width="4.125" style="523" customWidth="1"/>
    <col min="4" max="5" width="5.625" style="523" customWidth="1"/>
    <col min="6" max="6" width="1.625" style="523" customWidth="1"/>
    <col min="7" max="7" width="7.625" style="523" customWidth="1"/>
    <col min="8" max="8" width="2.625" style="523" customWidth="1"/>
    <col min="9" max="9" width="1.625" style="523" customWidth="1"/>
    <col min="10" max="10" width="3.125" style="523" customWidth="1"/>
    <col min="11" max="11" width="9.00390625" style="523" customWidth="1"/>
    <col min="12" max="12" width="6.00390625" style="523" customWidth="1"/>
    <col min="13" max="15" width="3.125" style="523" customWidth="1"/>
    <col min="16" max="17" width="4.625" style="523" customWidth="1"/>
    <col min="18" max="20" width="3.125" style="523" customWidth="1"/>
    <col min="21" max="22" width="4.125" style="523" customWidth="1"/>
    <col min="23" max="23" width="3.25390625" style="523" customWidth="1"/>
    <col min="24" max="24" width="3.125" style="523" customWidth="1"/>
    <col min="25" max="47" width="4.625" style="523" customWidth="1"/>
    <col min="48" max="16384" width="9.00390625" style="523" customWidth="1"/>
  </cols>
  <sheetData>
    <row r="1" spans="1:24" ht="24.75" customHeight="1">
      <c r="A1" s="1514" t="s">
        <v>667</v>
      </c>
      <c r="B1" s="1514"/>
      <c r="C1" s="1514"/>
      <c r="D1" s="1514"/>
      <c r="E1" s="1514"/>
      <c r="F1" s="1514"/>
      <c r="G1" s="1514"/>
      <c r="H1" s="1514"/>
      <c r="I1" s="1514"/>
      <c r="J1" s="1514"/>
      <c r="K1" s="1514"/>
      <c r="L1" s="1514"/>
      <c r="M1" s="1514"/>
      <c r="N1" s="1514"/>
      <c r="O1" s="1514"/>
      <c r="P1" s="1514"/>
      <c r="Q1" s="1514"/>
      <c r="R1" s="1514"/>
      <c r="S1" s="1514"/>
      <c r="T1" s="1514"/>
      <c r="U1" s="1514"/>
      <c r="V1" s="1514"/>
      <c r="W1" s="1514"/>
      <c r="X1" s="1514"/>
    </row>
    <row r="2" spans="1:24" ht="24.75" customHeight="1" thickBot="1">
      <c r="A2" s="13"/>
      <c r="B2" s="606"/>
      <c r="C2" s="607"/>
      <c r="D2" s="606"/>
      <c r="E2" s="2"/>
      <c r="F2" s="2"/>
      <c r="G2" s="2"/>
      <c r="H2" s="2"/>
      <c r="I2" s="2"/>
      <c r="J2" s="2"/>
      <c r="K2" s="2"/>
      <c r="L2" s="2"/>
      <c r="M2" s="2"/>
      <c r="N2" s="2"/>
      <c r="O2" s="2"/>
      <c r="P2" s="2"/>
      <c r="Q2" s="2"/>
      <c r="R2" s="2"/>
      <c r="S2" s="2"/>
      <c r="T2" s="13"/>
      <c r="U2" s="13"/>
      <c r="V2" s="517"/>
      <c r="W2" s="517"/>
      <c r="X2" s="517"/>
    </row>
    <row r="3" spans="1:24" ht="18.75" customHeight="1">
      <c r="A3" s="1388" t="s">
        <v>393</v>
      </c>
      <c r="B3" s="1208"/>
      <c r="C3" s="1208"/>
      <c r="D3" s="1208"/>
      <c r="E3" s="1208"/>
      <c r="F3" s="1208"/>
      <c r="G3" s="1208"/>
      <c r="H3" s="1208"/>
      <c r="I3" s="1389"/>
      <c r="J3" s="1515"/>
      <c r="K3" s="1397" t="s">
        <v>394</v>
      </c>
      <c r="L3" s="1398"/>
      <c r="M3" s="1398"/>
      <c r="N3" s="1516"/>
      <c r="O3" s="1517"/>
      <c r="P3" s="1397" t="s">
        <v>395</v>
      </c>
      <c r="Q3" s="1397"/>
      <c r="R3" s="1397"/>
      <c r="S3" s="1516"/>
      <c r="T3" s="1515"/>
      <c r="U3" s="1397" t="s">
        <v>396</v>
      </c>
      <c r="V3" s="1397"/>
      <c r="W3" s="1397"/>
      <c r="X3" s="1522"/>
    </row>
    <row r="4" spans="1:24" ht="18.75" customHeight="1" thickBot="1">
      <c r="A4" s="1390"/>
      <c r="B4" s="1391"/>
      <c r="C4" s="1391"/>
      <c r="D4" s="1391"/>
      <c r="E4" s="1391"/>
      <c r="F4" s="1391"/>
      <c r="G4" s="1391"/>
      <c r="H4" s="1391"/>
      <c r="I4" s="1392"/>
      <c r="J4" s="1430"/>
      <c r="K4" s="1430"/>
      <c r="L4" s="1430"/>
      <c r="M4" s="1430"/>
      <c r="N4" s="1520"/>
      <c r="O4" s="1518"/>
      <c r="P4" s="1519"/>
      <c r="Q4" s="1519"/>
      <c r="R4" s="1519"/>
      <c r="S4" s="1520"/>
      <c r="T4" s="1521"/>
      <c r="U4" s="1519"/>
      <c r="V4" s="1519"/>
      <c r="W4" s="1519"/>
      <c r="X4" s="1523"/>
    </row>
    <row r="5" spans="1:24" ht="18.75" customHeight="1">
      <c r="A5" s="1524"/>
      <c r="B5" s="1397" t="s">
        <v>397</v>
      </c>
      <c r="C5" s="1398"/>
      <c r="D5" s="1398"/>
      <c r="E5" s="1398"/>
      <c r="F5" s="1398"/>
      <c r="G5" s="1398"/>
      <c r="H5" s="1525" t="s">
        <v>547</v>
      </c>
      <c r="I5" s="1526"/>
      <c r="J5" s="608" t="s">
        <v>370</v>
      </c>
      <c r="K5" s="1275">
        <v>9201392</v>
      </c>
      <c r="L5" s="1275"/>
      <c r="M5" s="496" t="s">
        <v>371</v>
      </c>
      <c r="N5" s="609" t="s">
        <v>5</v>
      </c>
      <c r="O5" s="608" t="s">
        <v>370</v>
      </c>
      <c r="P5" s="1275">
        <v>349</v>
      </c>
      <c r="Q5" s="1275"/>
      <c r="R5" s="496" t="s">
        <v>371</v>
      </c>
      <c r="S5" s="609" t="s">
        <v>14</v>
      </c>
      <c r="T5" s="1274">
        <v>407</v>
      </c>
      <c r="U5" s="1275"/>
      <c r="V5" s="1275"/>
      <c r="W5" s="1275"/>
      <c r="X5" s="610" t="s">
        <v>14</v>
      </c>
    </row>
    <row r="6" spans="1:24" ht="18.75" customHeight="1">
      <c r="A6" s="1396"/>
      <c r="B6" s="1399"/>
      <c r="C6" s="1399"/>
      <c r="D6" s="1399"/>
      <c r="E6" s="1399"/>
      <c r="F6" s="1399"/>
      <c r="G6" s="1399"/>
      <c r="H6" s="1337"/>
      <c r="I6" s="1527"/>
      <c r="J6" s="1276">
        <v>608493565</v>
      </c>
      <c r="K6" s="1277"/>
      <c r="L6" s="1277"/>
      <c r="M6" s="1277"/>
      <c r="N6" s="611"/>
      <c r="O6" s="1276">
        <v>1197</v>
      </c>
      <c r="P6" s="1277"/>
      <c r="Q6" s="1277"/>
      <c r="R6" s="1277"/>
      <c r="S6" s="611"/>
      <c r="T6" s="1276"/>
      <c r="U6" s="1277"/>
      <c r="V6" s="1277"/>
      <c r="W6" s="1277"/>
      <c r="X6" s="612"/>
    </row>
    <row r="7" spans="1:24" ht="18.75" customHeight="1">
      <c r="A7" s="1533"/>
      <c r="B7" s="1407" t="s">
        <v>399</v>
      </c>
      <c r="C7" s="1408"/>
      <c r="D7" s="1408"/>
      <c r="E7" s="1408"/>
      <c r="F7" s="1408"/>
      <c r="G7" s="1408"/>
      <c r="H7" s="1534" t="s">
        <v>400</v>
      </c>
      <c r="I7" s="1535"/>
      <c r="J7" s="613" t="s">
        <v>401</v>
      </c>
      <c r="K7" s="1536">
        <v>23477455</v>
      </c>
      <c r="L7" s="1536"/>
      <c r="M7" s="614" t="s">
        <v>402</v>
      </c>
      <c r="N7" s="1535"/>
      <c r="O7" s="615" t="s">
        <v>401</v>
      </c>
      <c r="P7" s="1536">
        <v>742</v>
      </c>
      <c r="Q7" s="1536"/>
      <c r="R7" s="614" t="s">
        <v>402</v>
      </c>
      <c r="S7" s="1535"/>
      <c r="T7" s="1530">
        <v>673</v>
      </c>
      <c r="U7" s="1531"/>
      <c r="V7" s="1531"/>
      <c r="W7" s="1531"/>
      <c r="X7" s="1537"/>
    </row>
    <row r="8" spans="1:24" ht="18.75" customHeight="1">
      <c r="A8" s="1396"/>
      <c r="B8" s="1399"/>
      <c r="C8" s="1399"/>
      <c r="D8" s="1399"/>
      <c r="E8" s="1399"/>
      <c r="F8" s="1399"/>
      <c r="G8" s="1399"/>
      <c r="H8" s="1399"/>
      <c r="I8" s="1400"/>
      <c r="J8" s="1276">
        <v>89273290</v>
      </c>
      <c r="K8" s="1532"/>
      <c r="L8" s="1532"/>
      <c r="M8" s="1532"/>
      <c r="N8" s="1527"/>
      <c r="O8" s="1276">
        <v>1466</v>
      </c>
      <c r="P8" s="1277"/>
      <c r="Q8" s="1277"/>
      <c r="R8" s="1277"/>
      <c r="S8" s="1527"/>
      <c r="T8" s="1530"/>
      <c r="U8" s="1531"/>
      <c r="V8" s="1531"/>
      <c r="W8" s="1531"/>
      <c r="X8" s="1538"/>
    </row>
    <row r="9" spans="1:24" ht="18.75" customHeight="1">
      <c r="A9" s="1405"/>
      <c r="B9" s="1539" t="s">
        <v>11</v>
      </c>
      <c r="C9" s="1539"/>
      <c r="D9" s="1539"/>
      <c r="E9" s="1539"/>
      <c r="F9" s="1539"/>
      <c r="G9" s="1540" t="s">
        <v>403</v>
      </c>
      <c r="H9" s="1540"/>
      <c r="I9" s="248"/>
      <c r="J9" s="616" t="s">
        <v>401</v>
      </c>
      <c r="K9" s="1640">
        <f>K5+K7</f>
        <v>32678847</v>
      </c>
      <c r="L9" s="1640"/>
      <c r="M9" s="499" t="s">
        <v>402</v>
      </c>
      <c r="N9" s="1641"/>
      <c r="O9" s="616" t="s">
        <v>401</v>
      </c>
      <c r="P9" s="1640">
        <f>P5+P7</f>
        <v>1091</v>
      </c>
      <c r="Q9" s="1640"/>
      <c r="R9" s="499" t="s">
        <v>402</v>
      </c>
      <c r="S9" s="1641"/>
      <c r="T9" s="1276">
        <f>T5+T7</f>
        <v>1080</v>
      </c>
      <c r="U9" s="1277"/>
      <c r="V9" s="1277"/>
      <c r="W9" s="1277"/>
      <c r="X9" s="1643"/>
    </row>
    <row r="10" spans="1:24" ht="18.75" customHeight="1">
      <c r="A10" s="1333"/>
      <c r="B10" s="1638"/>
      <c r="C10" s="1638"/>
      <c r="D10" s="1638"/>
      <c r="E10" s="1638"/>
      <c r="F10" s="1638"/>
      <c r="G10" s="1639"/>
      <c r="H10" s="1639"/>
      <c r="I10" s="249"/>
      <c r="J10" s="1276">
        <f>J6+J8</f>
        <v>697766855</v>
      </c>
      <c r="K10" s="1277"/>
      <c r="L10" s="1277">
        <f>L6+L8</f>
        <v>0</v>
      </c>
      <c r="M10" s="1277"/>
      <c r="N10" s="1642"/>
      <c r="O10" s="1276">
        <f>O6+O8</f>
        <v>2663</v>
      </c>
      <c r="P10" s="1277"/>
      <c r="Q10" s="1277">
        <f>Q6+Q8</f>
        <v>0</v>
      </c>
      <c r="R10" s="1277"/>
      <c r="S10" s="1642"/>
      <c r="T10" s="1530"/>
      <c r="U10" s="1531"/>
      <c r="V10" s="1531"/>
      <c r="W10" s="1531"/>
      <c r="X10" s="1644"/>
    </row>
    <row r="11" spans="1:24" ht="18.75" customHeight="1">
      <c r="A11" s="1424" t="s">
        <v>404</v>
      </c>
      <c r="B11" s="1645"/>
      <c r="C11" s="1541"/>
      <c r="D11" s="1407" t="s">
        <v>405</v>
      </c>
      <c r="E11" s="1407"/>
      <c r="F11" s="1407"/>
      <c r="G11" s="1407"/>
      <c r="H11" s="405"/>
      <c r="I11" s="1410"/>
      <c r="J11" s="616" t="s">
        <v>401</v>
      </c>
      <c r="K11" s="1640">
        <v>7711212</v>
      </c>
      <c r="L11" s="1640"/>
      <c r="M11" s="499" t="s">
        <v>402</v>
      </c>
      <c r="N11" s="1535"/>
      <c r="O11" s="616" t="s">
        <v>401</v>
      </c>
      <c r="P11" s="1640">
        <v>230</v>
      </c>
      <c r="Q11" s="1640"/>
      <c r="R11" s="499" t="s">
        <v>402</v>
      </c>
      <c r="S11" s="1535"/>
      <c r="T11" s="1530">
        <v>173</v>
      </c>
      <c r="U11" s="1531"/>
      <c r="V11" s="1531"/>
      <c r="W11" s="1531"/>
      <c r="X11" s="1537"/>
    </row>
    <row r="12" spans="1:24" ht="18.75" customHeight="1">
      <c r="A12" s="1646"/>
      <c r="B12" s="1647"/>
      <c r="C12" s="1650"/>
      <c r="D12" s="1335"/>
      <c r="E12" s="1335"/>
      <c r="F12" s="1335"/>
      <c r="G12" s="1335"/>
      <c r="H12" s="525"/>
      <c r="I12" s="1339"/>
      <c r="J12" s="1276">
        <v>32653341</v>
      </c>
      <c r="K12" s="1277"/>
      <c r="L12" s="1277"/>
      <c r="M12" s="1277"/>
      <c r="N12" s="1527"/>
      <c r="O12" s="1276">
        <v>345</v>
      </c>
      <c r="P12" s="1277"/>
      <c r="Q12" s="1277"/>
      <c r="R12" s="1277"/>
      <c r="S12" s="1527"/>
      <c r="T12" s="1530"/>
      <c r="U12" s="1531"/>
      <c r="V12" s="1531"/>
      <c r="W12" s="1531"/>
      <c r="X12" s="1538"/>
    </row>
    <row r="13" spans="1:24" ht="18.75" customHeight="1">
      <c r="A13" s="1646"/>
      <c r="B13" s="1647"/>
      <c r="C13" s="1541"/>
      <c r="D13" s="1407" t="s">
        <v>406</v>
      </c>
      <c r="E13" s="1407"/>
      <c r="F13" s="1407"/>
      <c r="G13" s="1407"/>
      <c r="H13" s="405"/>
      <c r="I13" s="1410"/>
      <c r="J13" s="616" t="s">
        <v>401</v>
      </c>
      <c r="K13" s="1640">
        <v>843149</v>
      </c>
      <c r="L13" s="1640"/>
      <c r="M13" s="499" t="s">
        <v>402</v>
      </c>
      <c r="N13" s="1535"/>
      <c r="O13" s="616" t="s">
        <v>401</v>
      </c>
      <c r="P13" s="1640">
        <v>46</v>
      </c>
      <c r="Q13" s="1640"/>
      <c r="R13" s="499" t="s">
        <v>402</v>
      </c>
      <c r="S13" s="1535"/>
      <c r="T13" s="1530">
        <v>43</v>
      </c>
      <c r="U13" s="1531"/>
      <c r="V13" s="1531"/>
      <c r="W13" s="1531"/>
      <c r="X13" s="1537"/>
    </row>
    <row r="14" spans="1:24" ht="18.75" customHeight="1">
      <c r="A14" s="1646"/>
      <c r="B14" s="1647"/>
      <c r="C14" s="1650"/>
      <c r="D14" s="1335"/>
      <c r="E14" s="1335"/>
      <c r="F14" s="1335"/>
      <c r="G14" s="1335"/>
      <c r="H14" s="525"/>
      <c r="I14" s="1339"/>
      <c r="J14" s="1276">
        <v>39210505</v>
      </c>
      <c r="K14" s="1277"/>
      <c r="L14" s="1277"/>
      <c r="M14" s="1277"/>
      <c r="N14" s="1527"/>
      <c r="O14" s="1276">
        <v>113</v>
      </c>
      <c r="P14" s="1277"/>
      <c r="Q14" s="1277"/>
      <c r="R14" s="1277"/>
      <c r="S14" s="1527"/>
      <c r="T14" s="1530"/>
      <c r="U14" s="1531"/>
      <c r="V14" s="1531"/>
      <c r="W14" s="1531"/>
      <c r="X14" s="1538"/>
    </row>
    <row r="15" spans="1:24" ht="18.75" customHeight="1">
      <c r="A15" s="1646"/>
      <c r="B15" s="1647"/>
      <c r="C15" s="1541"/>
      <c r="D15" s="1407" t="s">
        <v>506</v>
      </c>
      <c r="E15" s="1407"/>
      <c r="F15" s="1407"/>
      <c r="G15" s="1407"/>
      <c r="H15" s="405"/>
      <c r="I15" s="1410"/>
      <c r="J15" s="616" t="s">
        <v>401</v>
      </c>
      <c r="K15" s="1640">
        <v>6225478</v>
      </c>
      <c r="L15" s="1640"/>
      <c r="M15" s="499" t="s">
        <v>402</v>
      </c>
      <c r="N15" s="1535"/>
      <c r="O15" s="616" t="s">
        <v>401</v>
      </c>
      <c r="P15" s="1640">
        <v>157</v>
      </c>
      <c r="Q15" s="1640"/>
      <c r="R15" s="499" t="s">
        <v>402</v>
      </c>
      <c r="S15" s="1535"/>
      <c r="T15" s="1530">
        <v>115</v>
      </c>
      <c r="U15" s="1531"/>
      <c r="V15" s="1531"/>
      <c r="W15" s="1531"/>
      <c r="X15" s="1537"/>
    </row>
    <row r="16" spans="1:24" ht="18.75" customHeight="1">
      <c r="A16" s="1646"/>
      <c r="B16" s="1647"/>
      <c r="C16" s="1650"/>
      <c r="D16" s="1335"/>
      <c r="E16" s="1335"/>
      <c r="F16" s="1335"/>
      <c r="G16" s="1335"/>
      <c r="H16" s="525"/>
      <c r="I16" s="1339"/>
      <c r="J16" s="1276">
        <v>34345191</v>
      </c>
      <c r="K16" s="1277"/>
      <c r="L16" s="1277"/>
      <c r="M16" s="1277"/>
      <c r="N16" s="1527"/>
      <c r="O16" s="1276">
        <v>361</v>
      </c>
      <c r="P16" s="1277"/>
      <c r="Q16" s="1277"/>
      <c r="R16" s="1277"/>
      <c r="S16" s="1527"/>
      <c r="T16" s="1530"/>
      <c r="U16" s="1531"/>
      <c r="V16" s="1531"/>
      <c r="W16" s="1531"/>
      <c r="X16" s="1538"/>
    </row>
    <row r="17" spans="1:24" ht="18.75" customHeight="1">
      <c r="A17" s="1646"/>
      <c r="B17" s="1647"/>
      <c r="C17" s="1541"/>
      <c r="D17" s="1407" t="s">
        <v>548</v>
      </c>
      <c r="E17" s="1407"/>
      <c r="F17" s="1407"/>
      <c r="G17" s="1407"/>
      <c r="H17" s="405"/>
      <c r="I17" s="1410"/>
      <c r="J17" s="616" t="s">
        <v>401</v>
      </c>
      <c r="K17" s="1640">
        <v>3901640</v>
      </c>
      <c r="L17" s="1640"/>
      <c r="M17" s="499" t="s">
        <v>402</v>
      </c>
      <c r="N17" s="1535"/>
      <c r="O17" s="616" t="s">
        <v>401</v>
      </c>
      <c r="P17" s="1640">
        <v>109</v>
      </c>
      <c r="Q17" s="1640"/>
      <c r="R17" s="499" t="s">
        <v>402</v>
      </c>
      <c r="S17" s="1535"/>
      <c r="T17" s="1530">
        <v>108</v>
      </c>
      <c r="U17" s="1531"/>
      <c r="V17" s="1531"/>
      <c r="W17" s="1531"/>
      <c r="X17" s="1537"/>
    </row>
    <row r="18" spans="1:24" ht="18.75" customHeight="1">
      <c r="A18" s="1646"/>
      <c r="B18" s="1647"/>
      <c r="C18" s="1650"/>
      <c r="D18" s="1335"/>
      <c r="E18" s="1335"/>
      <c r="F18" s="1335"/>
      <c r="G18" s="1335"/>
      <c r="H18" s="525"/>
      <c r="I18" s="1339"/>
      <c r="J18" s="1276">
        <v>63574020</v>
      </c>
      <c r="K18" s="1277"/>
      <c r="L18" s="1277"/>
      <c r="M18" s="1277"/>
      <c r="N18" s="1527"/>
      <c r="O18" s="1276">
        <v>219</v>
      </c>
      <c r="P18" s="1277"/>
      <c r="Q18" s="1277"/>
      <c r="R18" s="1277"/>
      <c r="S18" s="1527"/>
      <c r="T18" s="1530"/>
      <c r="U18" s="1531"/>
      <c r="V18" s="1531"/>
      <c r="W18" s="1531"/>
      <c r="X18" s="1538"/>
    </row>
    <row r="19" spans="1:24" ht="18.75" customHeight="1">
      <c r="A19" s="1646"/>
      <c r="B19" s="1647"/>
      <c r="C19" s="1541"/>
      <c r="D19" s="1407" t="s">
        <v>508</v>
      </c>
      <c r="E19" s="1407"/>
      <c r="F19" s="1407"/>
      <c r="G19" s="1407"/>
      <c r="H19" s="405"/>
      <c r="I19" s="1410"/>
      <c r="J19" s="616" t="s">
        <v>401</v>
      </c>
      <c r="K19" s="1640">
        <v>6455996</v>
      </c>
      <c r="L19" s="1640"/>
      <c r="M19" s="499" t="s">
        <v>402</v>
      </c>
      <c r="N19" s="1535"/>
      <c r="O19" s="616" t="s">
        <v>401</v>
      </c>
      <c r="P19" s="1640">
        <v>242</v>
      </c>
      <c r="Q19" s="1640"/>
      <c r="R19" s="499" t="s">
        <v>402</v>
      </c>
      <c r="S19" s="1535"/>
      <c r="T19" s="1530">
        <v>330</v>
      </c>
      <c r="U19" s="1531"/>
      <c r="V19" s="1531"/>
      <c r="W19" s="1531"/>
      <c r="X19" s="1537"/>
    </row>
    <row r="20" spans="1:24" ht="18.75" customHeight="1">
      <c r="A20" s="1646"/>
      <c r="B20" s="1647"/>
      <c r="C20" s="1650"/>
      <c r="D20" s="1335"/>
      <c r="E20" s="1335"/>
      <c r="F20" s="1335"/>
      <c r="G20" s="1335"/>
      <c r="H20" s="525"/>
      <c r="I20" s="1339"/>
      <c r="J20" s="1276">
        <v>379456472</v>
      </c>
      <c r="K20" s="1277"/>
      <c r="L20" s="1277"/>
      <c r="M20" s="1277"/>
      <c r="N20" s="1527"/>
      <c r="O20" s="1276">
        <v>676</v>
      </c>
      <c r="P20" s="1277"/>
      <c r="Q20" s="1277"/>
      <c r="R20" s="1277"/>
      <c r="S20" s="1527"/>
      <c r="T20" s="1530"/>
      <c r="U20" s="1531"/>
      <c r="V20" s="1531"/>
      <c r="W20" s="1531"/>
      <c r="X20" s="1538"/>
    </row>
    <row r="21" spans="1:24" ht="18.75" customHeight="1">
      <c r="A21" s="1646"/>
      <c r="B21" s="1647"/>
      <c r="C21" s="1541"/>
      <c r="D21" s="1426" t="s">
        <v>11</v>
      </c>
      <c r="E21" s="1426"/>
      <c r="F21" s="1426"/>
      <c r="G21" s="1426"/>
      <c r="H21" s="1540" t="s">
        <v>408</v>
      </c>
      <c r="I21" s="1535"/>
      <c r="J21" s="616" t="s">
        <v>401</v>
      </c>
      <c r="K21" s="1640">
        <f>K11+K13+K15+K17+K19</f>
        <v>25137475</v>
      </c>
      <c r="L21" s="1640"/>
      <c r="M21" s="499" t="s">
        <v>402</v>
      </c>
      <c r="N21" s="1535"/>
      <c r="O21" s="616" t="s">
        <v>401</v>
      </c>
      <c r="P21" s="1640">
        <f>P11+P13+P15+P17+P19</f>
        <v>784</v>
      </c>
      <c r="Q21" s="1640"/>
      <c r="R21" s="499" t="s">
        <v>402</v>
      </c>
      <c r="S21" s="1535"/>
      <c r="T21" s="1530">
        <f>T11+T13+T15+T17+T19</f>
        <v>769</v>
      </c>
      <c r="U21" s="1531"/>
      <c r="V21" s="1531"/>
      <c r="W21" s="1531"/>
      <c r="X21" s="1537"/>
    </row>
    <row r="22" spans="1:24" ht="18.75" customHeight="1">
      <c r="A22" s="1648"/>
      <c r="B22" s="1649"/>
      <c r="C22" s="1650"/>
      <c r="D22" s="1651"/>
      <c r="E22" s="1651"/>
      <c r="F22" s="1651"/>
      <c r="G22" s="1651"/>
      <c r="H22" s="1639"/>
      <c r="I22" s="1527"/>
      <c r="J22" s="1276">
        <f>J12+J14+J16+J18+J20</f>
        <v>549239529</v>
      </c>
      <c r="K22" s="1277"/>
      <c r="L22" s="1277"/>
      <c r="M22" s="1277"/>
      <c r="N22" s="1527"/>
      <c r="O22" s="1276">
        <f>O12+O14+O16+O18+O20</f>
        <v>1714</v>
      </c>
      <c r="P22" s="1277"/>
      <c r="Q22" s="1277"/>
      <c r="R22" s="1277"/>
      <c r="S22" s="1527"/>
      <c r="T22" s="1530">
        <f>T12+T14+T16+T18+T20</f>
        <v>0</v>
      </c>
      <c r="U22" s="1531"/>
      <c r="V22" s="1531"/>
      <c r="W22" s="1531"/>
      <c r="X22" s="1538"/>
    </row>
    <row r="23" spans="1:24" ht="18.75" customHeight="1">
      <c r="A23" s="1652"/>
      <c r="B23" s="1334" t="s">
        <v>409</v>
      </c>
      <c r="C23" s="1407"/>
      <c r="D23" s="1407"/>
      <c r="E23" s="1407"/>
      <c r="F23" s="1407"/>
      <c r="G23" s="1540" t="s">
        <v>410</v>
      </c>
      <c r="H23" s="1540"/>
      <c r="I23" s="248"/>
      <c r="J23" s="613" t="s">
        <v>401</v>
      </c>
      <c r="K23" s="1536">
        <f>K9-K21</f>
        <v>7541372</v>
      </c>
      <c r="L23" s="1536"/>
      <c r="M23" s="614" t="s">
        <v>402</v>
      </c>
      <c r="N23" s="1535"/>
      <c r="O23" s="616" t="s">
        <v>401</v>
      </c>
      <c r="P23" s="1536">
        <f>P9-P21</f>
        <v>307</v>
      </c>
      <c r="Q23" s="1536"/>
      <c r="R23" s="614" t="s">
        <v>402</v>
      </c>
      <c r="S23" s="1535"/>
      <c r="T23" s="1530">
        <f>T9-T21</f>
        <v>311</v>
      </c>
      <c r="U23" s="1531"/>
      <c r="V23" s="1531"/>
      <c r="W23" s="1531"/>
      <c r="X23" s="1537"/>
    </row>
    <row r="24" spans="1:24" ht="18.75" customHeight="1" thickBot="1">
      <c r="A24" s="1653"/>
      <c r="B24" s="1519"/>
      <c r="C24" s="1519"/>
      <c r="D24" s="1519"/>
      <c r="E24" s="1519"/>
      <c r="F24" s="1519"/>
      <c r="G24" s="1654"/>
      <c r="H24" s="1654"/>
      <c r="I24" s="540"/>
      <c r="J24" s="1546">
        <f>J10-J22</f>
        <v>148527326</v>
      </c>
      <c r="K24" s="1655"/>
      <c r="L24" s="1655"/>
      <c r="M24" s="1655"/>
      <c r="N24" s="1520"/>
      <c r="O24" s="1546">
        <f>O10-O22</f>
        <v>949</v>
      </c>
      <c r="P24" s="1655"/>
      <c r="Q24" s="1655"/>
      <c r="R24" s="1655"/>
      <c r="S24" s="1520"/>
      <c r="T24" s="1544"/>
      <c r="U24" s="1545"/>
      <c r="V24" s="1545"/>
      <c r="W24" s="1545"/>
      <c r="X24" s="1523"/>
    </row>
    <row r="25" spans="1:18" ht="11.25" customHeight="1">
      <c r="A25" s="522"/>
      <c r="B25" s="515"/>
      <c r="D25" s="524"/>
      <c r="E25" s="524"/>
      <c r="I25" s="524"/>
      <c r="J25" s="524"/>
      <c r="O25" s="652"/>
      <c r="P25" s="652"/>
      <c r="Q25" s="652"/>
      <c r="R25" s="652"/>
    </row>
    <row r="26" spans="1:24" ht="20.25" customHeight="1">
      <c r="A26" s="522"/>
      <c r="B26" s="512" t="s">
        <v>411</v>
      </c>
      <c r="D26" s="1543" t="s">
        <v>549</v>
      </c>
      <c r="E26" s="1543"/>
      <c r="F26" s="1543"/>
      <c r="G26" s="1543"/>
      <c r="H26" s="1543"/>
      <c r="I26" s="1543"/>
      <c r="J26" s="1543"/>
      <c r="K26" s="1543"/>
      <c r="L26" s="1543"/>
      <c r="M26" s="1543"/>
      <c r="N26" s="1543"/>
      <c r="O26" s="1543"/>
      <c r="P26" s="1543"/>
      <c r="Q26" s="1543"/>
      <c r="R26" s="1543"/>
      <c r="S26" s="1543"/>
      <c r="T26" s="1543"/>
      <c r="U26" s="1543"/>
      <c r="V26" s="1543"/>
      <c r="W26" s="1543"/>
      <c r="X26" s="1543"/>
    </row>
    <row r="27" spans="1:24" ht="20.25" customHeight="1">
      <c r="A27" s="522"/>
      <c r="B27" s="512">
        <v>2</v>
      </c>
      <c r="D27" s="1543" t="s">
        <v>550</v>
      </c>
      <c r="E27" s="1543"/>
      <c r="F27" s="1543"/>
      <c r="G27" s="1543"/>
      <c r="H27" s="1543"/>
      <c r="I27" s="1543"/>
      <c r="J27" s="1543"/>
      <c r="K27" s="1543"/>
      <c r="L27" s="1543"/>
      <c r="M27" s="1543"/>
      <c r="N27" s="1543"/>
      <c r="O27" s="1543"/>
      <c r="P27" s="1543"/>
      <c r="Q27" s="1543"/>
      <c r="R27" s="1543"/>
      <c r="S27" s="1543"/>
      <c r="T27" s="1543"/>
      <c r="U27" s="1543"/>
      <c r="V27" s="1543"/>
      <c r="W27" s="1543"/>
      <c r="X27" s="1543"/>
    </row>
    <row r="28" spans="1:24" ht="20.25" customHeight="1">
      <c r="A28" s="522"/>
      <c r="B28" s="512">
        <v>3</v>
      </c>
      <c r="D28" s="1543" t="s">
        <v>551</v>
      </c>
      <c r="E28" s="1543"/>
      <c r="F28" s="1543"/>
      <c r="G28" s="1543"/>
      <c r="H28" s="1543"/>
      <c r="I28" s="1543"/>
      <c r="J28" s="1543"/>
      <c r="K28" s="1543"/>
      <c r="L28" s="1543"/>
      <c r="M28" s="1543"/>
      <c r="N28" s="1543"/>
      <c r="O28" s="1543"/>
      <c r="P28" s="1543"/>
      <c r="Q28" s="1543"/>
      <c r="R28" s="1543"/>
      <c r="S28" s="1543"/>
      <c r="T28" s="1543"/>
      <c r="U28" s="1543"/>
      <c r="V28" s="1543"/>
      <c r="W28" s="1543"/>
      <c r="X28" s="1543"/>
    </row>
    <row r="29" spans="1:24" ht="20.25" customHeight="1">
      <c r="A29" s="522"/>
      <c r="B29" s="512">
        <v>4</v>
      </c>
      <c r="D29" s="1543" t="s">
        <v>552</v>
      </c>
      <c r="E29" s="1543"/>
      <c r="F29" s="1543"/>
      <c r="G29" s="1543"/>
      <c r="H29" s="1543"/>
      <c r="I29" s="1543"/>
      <c r="J29" s="1543"/>
      <c r="K29" s="1543"/>
      <c r="L29" s="1543"/>
      <c r="M29" s="1543"/>
      <c r="N29" s="1543"/>
      <c r="O29" s="1543"/>
      <c r="P29" s="1543"/>
      <c r="Q29" s="1543"/>
      <c r="R29" s="1543"/>
      <c r="S29" s="1543"/>
      <c r="T29" s="1543"/>
      <c r="U29" s="1543"/>
      <c r="V29" s="1543"/>
      <c r="W29" s="1543"/>
      <c r="X29" s="1543"/>
    </row>
    <row r="30" spans="1:18" ht="23.25" customHeight="1">
      <c r="A30" s="522"/>
      <c r="B30" s="515"/>
      <c r="D30" s="524"/>
      <c r="E30" s="524"/>
      <c r="I30" s="524"/>
      <c r="J30" s="524"/>
      <c r="O30" s="652"/>
      <c r="P30" s="652"/>
      <c r="Q30" s="652"/>
      <c r="R30" s="652"/>
    </row>
    <row r="31" ht="18" customHeight="1"/>
    <row r="32" ht="18" customHeight="1"/>
    <row r="33" ht="18" customHeight="1"/>
    <row r="34" ht="18" customHeight="1"/>
  </sheetData>
  <sheetProtection/>
  <mergeCells count="126">
    <mergeCell ref="D27:X27"/>
    <mergeCell ref="D28:X28"/>
    <mergeCell ref="D29:X29"/>
    <mergeCell ref="S23:S24"/>
    <mergeCell ref="T23:W24"/>
    <mergeCell ref="X23:X24"/>
    <mergeCell ref="J24:M24"/>
    <mergeCell ref="O24:R24"/>
    <mergeCell ref="D26:X26"/>
    <mergeCell ref="A23:A24"/>
    <mergeCell ref="B23:F24"/>
    <mergeCell ref="G23:H24"/>
    <mergeCell ref="K23:L23"/>
    <mergeCell ref="N23:N24"/>
    <mergeCell ref="P23:Q23"/>
    <mergeCell ref="P21:Q21"/>
    <mergeCell ref="S21:S22"/>
    <mergeCell ref="T21:W22"/>
    <mergeCell ref="X21:X22"/>
    <mergeCell ref="J22:M22"/>
    <mergeCell ref="O22:R22"/>
    <mergeCell ref="C21:C22"/>
    <mergeCell ref="D21:G22"/>
    <mergeCell ref="H21:H22"/>
    <mergeCell ref="I21:I22"/>
    <mergeCell ref="K21:L21"/>
    <mergeCell ref="N21:N22"/>
    <mergeCell ref="P19:Q19"/>
    <mergeCell ref="S19:S20"/>
    <mergeCell ref="T19:W20"/>
    <mergeCell ref="X19:X20"/>
    <mergeCell ref="J20:M20"/>
    <mergeCell ref="O20:R20"/>
    <mergeCell ref="S17:S18"/>
    <mergeCell ref="T17:W18"/>
    <mergeCell ref="X17:X18"/>
    <mergeCell ref="J18:M18"/>
    <mergeCell ref="O18:R18"/>
    <mergeCell ref="C19:C20"/>
    <mergeCell ref="D19:G20"/>
    <mergeCell ref="I19:I20"/>
    <mergeCell ref="K19:L19"/>
    <mergeCell ref="N19:N20"/>
    <mergeCell ref="C17:C18"/>
    <mergeCell ref="D17:G18"/>
    <mergeCell ref="I17:I18"/>
    <mergeCell ref="K17:L17"/>
    <mergeCell ref="N17:N18"/>
    <mergeCell ref="P17:Q17"/>
    <mergeCell ref="P15:Q15"/>
    <mergeCell ref="S15:S16"/>
    <mergeCell ref="T15:W16"/>
    <mergeCell ref="X15:X16"/>
    <mergeCell ref="J16:M16"/>
    <mergeCell ref="O16:R16"/>
    <mergeCell ref="S13:S14"/>
    <mergeCell ref="T13:W14"/>
    <mergeCell ref="X13:X14"/>
    <mergeCell ref="J14:M14"/>
    <mergeCell ref="O14:R14"/>
    <mergeCell ref="C15:C16"/>
    <mergeCell ref="D15:G16"/>
    <mergeCell ref="I15:I16"/>
    <mergeCell ref="K15:L15"/>
    <mergeCell ref="N15:N16"/>
    <mergeCell ref="C13:C14"/>
    <mergeCell ref="D13:G14"/>
    <mergeCell ref="I13:I14"/>
    <mergeCell ref="K13:L13"/>
    <mergeCell ref="N13:N14"/>
    <mergeCell ref="P13:Q13"/>
    <mergeCell ref="N11:N12"/>
    <mergeCell ref="P11:Q11"/>
    <mergeCell ref="S11:S12"/>
    <mergeCell ref="T11:W12"/>
    <mergeCell ref="X11:X12"/>
    <mergeCell ref="J12:M12"/>
    <mergeCell ref="O12:R12"/>
    <mergeCell ref="S9:S10"/>
    <mergeCell ref="T9:W10"/>
    <mergeCell ref="X9:X10"/>
    <mergeCell ref="J10:M10"/>
    <mergeCell ref="O10:R10"/>
    <mergeCell ref="A11:B22"/>
    <mergeCell ref="C11:C12"/>
    <mergeCell ref="D11:G12"/>
    <mergeCell ref="I11:I12"/>
    <mergeCell ref="K11:L11"/>
    <mergeCell ref="A9:A10"/>
    <mergeCell ref="B9:F10"/>
    <mergeCell ref="G9:H10"/>
    <mergeCell ref="K9:L9"/>
    <mergeCell ref="N9:N10"/>
    <mergeCell ref="P9:Q9"/>
    <mergeCell ref="P7:Q7"/>
    <mergeCell ref="S7:S8"/>
    <mergeCell ref="T7:W8"/>
    <mergeCell ref="X7:X8"/>
    <mergeCell ref="J8:M8"/>
    <mergeCell ref="O8:R8"/>
    <mergeCell ref="A7:A8"/>
    <mergeCell ref="B7:G8"/>
    <mergeCell ref="H7:H8"/>
    <mergeCell ref="I7:I8"/>
    <mergeCell ref="K7:L7"/>
    <mergeCell ref="N7:N8"/>
    <mergeCell ref="X3:X4"/>
    <mergeCell ref="A5:A6"/>
    <mergeCell ref="B5:G6"/>
    <mergeCell ref="H5:H6"/>
    <mergeCell ref="I5:I6"/>
    <mergeCell ref="K5:L5"/>
    <mergeCell ref="P5:Q5"/>
    <mergeCell ref="T5:W6"/>
    <mergeCell ref="J6:M6"/>
    <mergeCell ref="O6:R6"/>
    <mergeCell ref="A1:X1"/>
    <mergeCell ref="A3:I4"/>
    <mergeCell ref="J3:J4"/>
    <mergeCell ref="K3:M4"/>
    <mergeCell ref="N3:N4"/>
    <mergeCell ref="O3:O4"/>
    <mergeCell ref="P3:R4"/>
    <mergeCell ref="S3:S4"/>
    <mergeCell ref="T3:T4"/>
    <mergeCell ref="U3:W4"/>
  </mergeCells>
  <printOptions/>
  <pageMargins left="0.5905511811023623" right="0.5905511811023623" top="0.7874015748031497" bottom="0.7874015748031497" header="0.5118110236220472" footer="0.5118110236220472"/>
  <pageSetup firstPageNumber="229" useFirstPageNumber="1" horizontalDpi="600" verticalDpi="600" orientation="portrait" paperSize="9" scale="94" r:id="rId1"/>
</worksheet>
</file>

<file path=xl/worksheets/sheet25.xml><?xml version="1.0" encoding="utf-8"?>
<worksheet xmlns="http://schemas.openxmlformats.org/spreadsheetml/2006/main" xmlns:r="http://schemas.openxmlformats.org/officeDocument/2006/relationships">
  <sheetPr>
    <pageSetUpPr fitToPage="1"/>
  </sheetPr>
  <dimension ref="A1:P32"/>
  <sheetViews>
    <sheetView view="pageBreakPreview" zoomScale="70" zoomScaleSheetLayoutView="70" zoomScalePageLayoutView="0" workbookViewId="0" topLeftCell="A1">
      <selection activeCell="E32" sqref="E32"/>
    </sheetView>
  </sheetViews>
  <sheetFormatPr defaultColWidth="9.00390625" defaultRowHeight="13.5"/>
  <cols>
    <col min="1" max="1" width="4.00390625" style="653" bestFit="1" customWidth="1"/>
    <col min="2" max="2" width="18.125" style="702" customWidth="1"/>
    <col min="3" max="5" width="22.625" style="653" customWidth="1"/>
    <col min="6" max="6" width="11.75390625" style="653" customWidth="1"/>
    <col min="7" max="7" width="11.875" style="653" customWidth="1"/>
    <col min="8" max="8" width="11.75390625" style="653" customWidth="1"/>
    <col min="9" max="14" width="15.375" style="653" customWidth="1"/>
    <col min="15" max="16384" width="9.00390625" style="653" customWidth="1"/>
  </cols>
  <sheetData>
    <row r="1" spans="2:14" ht="24">
      <c r="B1" s="1659" t="s">
        <v>553</v>
      </c>
      <c r="C1" s="1659"/>
      <c r="D1" s="1659"/>
      <c r="E1" s="1659"/>
      <c r="F1" s="1659"/>
      <c r="I1" s="654" t="s">
        <v>554</v>
      </c>
      <c r="J1" s="654"/>
      <c r="K1" s="654"/>
      <c r="L1" s="654"/>
      <c r="M1" s="654"/>
      <c r="N1" s="654"/>
    </row>
    <row r="2" spans="2:14" ht="11.25" customHeight="1">
      <c r="B2" s="655"/>
      <c r="C2" s="655"/>
      <c r="D2" s="655"/>
      <c r="E2" s="655"/>
      <c r="F2" s="655"/>
      <c r="G2" s="655"/>
      <c r="H2" s="655"/>
      <c r="I2" s="655"/>
      <c r="J2" s="655"/>
      <c r="K2" s="655"/>
      <c r="L2" s="655"/>
      <c r="M2" s="655"/>
      <c r="N2" s="655"/>
    </row>
    <row r="3" spans="2:14" ht="14.25">
      <c r="B3" s="1660"/>
      <c r="C3" s="1656" t="s">
        <v>555</v>
      </c>
      <c r="D3" s="1656"/>
      <c r="E3" s="1656"/>
      <c r="F3" s="1656" t="s">
        <v>556</v>
      </c>
      <c r="G3" s="1656"/>
      <c r="H3" s="1656"/>
      <c r="I3" s="1656" t="s">
        <v>557</v>
      </c>
      <c r="J3" s="1656"/>
      <c r="K3" s="1656"/>
      <c r="L3" s="1656" t="s">
        <v>558</v>
      </c>
      <c r="M3" s="1656"/>
      <c r="N3" s="1656"/>
    </row>
    <row r="4" spans="2:14" ht="14.25">
      <c r="B4" s="1660"/>
      <c r="C4" s="1657" t="s">
        <v>559</v>
      </c>
      <c r="D4" s="1657" t="s">
        <v>560</v>
      </c>
      <c r="E4" s="1657" t="s">
        <v>561</v>
      </c>
      <c r="F4" s="656" t="s">
        <v>559</v>
      </c>
      <c r="G4" s="656" t="s">
        <v>560</v>
      </c>
      <c r="H4" s="656" t="s">
        <v>561</v>
      </c>
      <c r="I4" s="1657" t="s">
        <v>559</v>
      </c>
      <c r="J4" s="1115" t="s">
        <v>560</v>
      </c>
      <c r="K4" s="1115" t="s">
        <v>561</v>
      </c>
      <c r="L4" s="1657" t="s">
        <v>559</v>
      </c>
      <c r="M4" s="1115" t="s">
        <v>560</v>
      </c>
      <c r="N4" s="1115" t="s">
        <v>561</v>
      </c>
    </row>
    <row r="5" spans="2:14" ht="14.25">
      <c r="B5" s="1660"/>
      <c r="C5" s="1658"/>
      <c r="D5" s="1658"/>
      <c r="E5" s="1658"/>
      <c r="F5" s="656" t="s">
        <v>562</v>
      </c>
      <c r="G5" s="656" t="s">
        <v>559</v>
      </c>
      <c r="H5" s="656" t="s">
        <v>560</v>
      </c>
      <c r="I5" s="1658"/>
      <c r="J5" s="1115"/>
      <c r="K5" s="1115"/>
      <c r="L5" s="1658"/>
      <c r="M5" s="1115"/>
      <c r="N5" s="1115"/>
    </row>
    <row r="6" spans="2:14" ht="12.75" customHeight="1">
      <c r="B6" s="657"/>
      <c r="C6" s="658" t="s">
        <v>5</v>
      </c>
      <c r="D6" s="658" t="s">
        <v>5</v>
      </c>
      <c r="E6" s="658" t="s">
        <v>5</v>
      </c>
      <c r="F6" s="659"/>
      <c r="G6" s="659"/>
      <c r="H6" s="659"/>
      <c r="I6" s="658" t="s">
        <v>5</v>
      </c>
      <c r="J6" s="658" t="s">
        <v>5</v>
      </c>
      <c r="K6" s="660" t="s">
        <v>5</v>
      </c>
      <c r="L6" s="660" t="s">
        <v>13</v>
      </c>
      <c r="M6" s="660" t="s">
        <v>13</v>
      </c>
      <c r="N6" s="660" t="s">
        <v>13</v>
      </c>
    </row>
    <row r="7" spans="2:14" ht="8.25" customHeight="1">
      <c r="B7" s="661"/>
      <c r="C7" s="662"/>
      <c r="D7" s="662"/>
      <c r="E7" s="662"/>
      <c r="F7" s="663"/>
      <c r="G7" s="663"/>
      <c r="H7" s="663"/>
      <c r="I7" s="664"/>
      <c r="J7" s="664"/>
      <c r="K7" s="664"/>
      <c r="L7" s="662"/>
      <c r="M7" s="662"/>
      <c r="N7" s="662"/>
    </row>
    <row r="8" spans="1:16" ht="39.75" customHeight="1">
      <c r="A8" s="653">
        <v>1</v>
      </c>
      <c r="B8" s="665" t="s">
        <v>657</v>
      </c>
      <c r="C8" s="666">
        <v>313076284879</v>
      </c>
      <c r="D8" s="666">
        <v>319607593680</v>
      </c>
      <c r="E8" s="666">
        <v>323666574804</v>
      </c>
      <c r="F8" s="667">
        <v>101.82755123586145</v>
      </c>
      <c r="G8" s="668">
        <v>102.0861716828933</v>
      </c>
      <c r="H8" s="668">
        <f>E8/D8*100</f>
        <v>101.26998895028257</v>
      </c>
      <c r="I8" s="669">
        <f>C8/L8</f>
        <v>76952.6801959775</v>
      </c>
      <c r="J8" s="669">
        <f>D8/M8</f>
        <v>75383.8609441392</v>
      </c>
      <c r="K8" s="666">
        <f>E8/N8</f>
        <v>76855.15612064823</v>
      </c>
      <c r="L8" s="670">
        <v>4068426</v>
      </c>
      <c r="M8" s="671">
        <v>4239735</v>
      </c>
      <c r="N8" s="671">
        <v>4211384</v>
      </c>
      <c r="O8" s="672"/>
      <c r="P8" s="673"/>
    </row>
    <row r="9" spans="1:14" ht="39.75" customHeight="1">
      <c r="A9" s="653">
        <v>2</v>
      </c>
      <c r="B9" s="674" t="s">
        <v>563</v>
      </c>
      <c r="C9" s="666">
        <v>75377479440</v>
      </c>
      <c r="D9" s="666">
        <v>68882006184</v>
      </c>
      <c r="E9" s="666">
        <v>71819741899</v>
      </c>
      <c r="F9" s="675">
        <v>88.82962639647123</v>
      </c>
      <c r="G9" s="675">
        <v>91.38274017086184</v>
      </c>
      <c r="H9" s="675">
        <f aca="true" t="shared" si="0" ref="H9:H14">E9/D9*100</f>
        <v>104.26488117543009</v>
      </c>
      <c r="I9" s="676">
        <f aca="true" t="shared" si="1" ref="I9:K14">C9/L9</f>
        <v>298258.8957958255</v>
      </c>
      <c r="J9" s="676">
        <f t="shared" si="1"/>
        <v>269150.2406339382</v>
      </c>
      <c r="K9" s="677">
        <f t="shared" si="1"/>
        <v>276078.99492969224</v>
      </c>
      <c r="L9" s="678">
        <v>252725</v>
      </c>
      <c r="M9" s="678">
        <v>255924</v>
      </c>
      <c r="N9" s="678">
        <v>260142</v>
      </c>
    </row>
    <row r="10" spans="1:14" ht="39.75" customHeight="1">
      <c r="A10" s="653">
        <v>3</v>
      </c>
      <c r="B10" s="679" t="s">
        <v>564</v>
      </c>
      <c r="C10" s="677">
        <v>8090537426</v>
      </c>
      <c r="D10" s="677">
        <v>4036148483</v>
      </c>
      <c r="E10" s="677">
        <v>5272984395</v>
      </c>
      <c r="F10" s="675">
        <v>85.28806950738492</v>
      </c>
      <c r="G10" s="675">
        <v>49.88727287793403</v>
      </c>
      <c r="H10" s="675">
        <f t="shared" si="0"/>
        <v>130.64396459172585</v>
      </c>
      <c r="I10" s="676">
        <f t="shared" si="1"/>
        <v>5104440.016403786</v>
      </c>
      <c r="J10" s="676">
        <f t="shared" si="1"/>
        <v>2791250.6798063624</v>
      </c>
      <c r="K10" s="677">
        <f t="shared" si="1"/>
        <v>3734408.2117563738</v>
      </c>
      <c r="L10" s="676">
        <v>1585</v>
      </c>
      <c r="M10" s="676">
        <v>1446</v>
      </c>
      <c r="N10" s="676">
        <v>1412</v>
      </c>
    </row>
    <row r="11" spans="1:14" ht="39.75" customHeight="1">
      <c r="A11" s="653">
        <v>4</v>
      </c>
      <c r="B11" s="679" t="s">
        <v>565</v>
      </c>
      <c r="C11" s="677">
        <v>16036154068</v>
      </c>
      <c r="D11" s="677">
        <v>10756297790</v>
      </c>
      <c r="E11" s="677">
        <v>14930971143</v>
      </c>
      <c r="F11" s="675">
        <v>72.54031188979407</v>
      </c>
      <c r="G11" s="675">
        <v>67.07529588696141</v>
      </c>
      <c r="H11" s="675">
        <f t="shared" si="0"/>
        <v>138.81143339933507</v>
      </c>
      <c r="I11" s="676">
        <f t="shared" si="1"/>
        <v>3311886.4246179266</v>
      </c>
      <c r="J11" s="676">
        <f t="shared" si="1"/>
        <v>2296391.500853971</v>
      </c>
      <c r="K11" s="677">
        <f t="shared" si="1"/>
        <v>3151323.5844238074</v>
      </c>
      <c r="L11" s="676">
        <v>4842</v>
      </c>
      <c r="M11" s="676">
        <v>4684</v>
      </c>
      <c r="N11" s="676">
        <v>4738</v>
      </c>
    </row>
    <row r="12" spans="1:14" ht="39.75" customHeight="1">
      <c r="A12" s="653">
        <v>5</v>
      </c>
      <c r="B12" s="679" t="s">
        <v>566</v>
      </c>
      <c r="C12" s="677">
        <v>17651871425</v>
      </c>
      <c r="D12" s="677">
        <v>6352741399</v>
      </c>
      <c r="E12" s="677">
        <v>15145831047</v>
      </c>
      <c r="F12" s="675">
        <v>151.9017608203972</v>
      </c>
      <c r="G12" s="675">
        <v>35.989053206011555</v>
      </c>
      <c r="H12" s="675">
        <f t="shared" si="0"/>
        <v>238.4140970917554</v>
      </c>
      <c r="I12" s="676">
        <f t="shared" si="1"/>
        <v>34342162.305447474</v>
      </c>
      <c r="J12" s="676">
        <f t="shared" si="1"/>
        <v>15197945.93062201</v>
      </c>
      <c r="K12" s="677">
        <f t="shared" si="1"/>
        <v>35059794.090277776</v>
      </c>
      <c r="L12" s="676">
        <v>514</v>
      </c>
      <c r="M12" s="676">
        <v>418</v>
      </c>
      <c r="N12" s="676">
        <v>432</v>
      </c>
    </row>
    <row r="13" spans="1:14" ht="39.75" customHeight="1">
      <c r="A13" s="653">
        <v>6</v>
      </c>
      <c r="B13" s="679" t="s">
        <v>567</v>
      </c>
      <c r="C13" s="677">
        <v>14667928700</v>
      </c>
      <c r="D13" s="677">
        <v>14898098100</v>
      </c>
      <c r="E13" s="677">
        <v>15150718300</v>
      </c>
      <c r="F13" s="675">
        <v>102.47875787652083</v>
      </c>
      <c r="G13" s="675">
        <v>101.56920179193398</v>
      </c>
      <c r="H13" s="675">
        <f t="shared" si="0"/>
        <v>101.69565402445564</v>
      </c>
      <c r="I13" s="676">
        <f t="shared" si="1"/>
        <v>200858.99131816067</v>
      </c>
      <c r="J13" s="676">
        <f t="shared" si="1"/>
        <v>199412.36916075493</v>
      </c>
      <c r="K13" s="677">
        <f t="shared" si="1"/>
        <v>199627.35753343435</v>
      </c>
      <c r="L13" s="676">
        <v>73026</v>
      </c>
      <c r="M13" s="676">
        <v>74710</v>
      </c>
      <c r="N13" s="676">
        <v>75895</v>
      </c>
    </row>
    <row r="14" spans="1:14" ht="39.75" customHeight="1">
      <c r="A14" s="653">
        <v>7</v>
      </c>
      <c r="B14" s="679" t="s">
        <v>568</v>
      </c>
      <c r="C14" s="677">
        <v>292161844374</v>
      </c>
      <c r="D14" s="677">
        <v>337956068660</v>
      </c>
      <c r="E14" s="677">
        <v>350343450155</v>
      </c>
      <c r="F14" s="675">
        <v>120.24989839941198</v>
      </c>
      <c r="G14" s="675">
        <v>115.67426587962603</v>
      </c>
      <c r="H14" s="675">
        <f t="shared" si="0"/>
        <v>103.66538217352218</v>
      </c>
      <c r="I14" s="676">
        <f t="shared" si="1"/>
        <v>1176160.6919964736</v>
      </c>
      <c r="J14" s="676">
        <f t="shared" si="1"/>
        <v>1343665.5374963223</v>
      </c>
      <c r="K14" s="677">
        <f t="shared" si="1"/>
        <v>1370284.7795417567</v>
      </c>
      <c r="L14" s="676">
        <v>248403</v>
      </c>
      <c r="M14" s="676">
        <v>251518</v>
      </c>
      <c r="N14" s="676">
        <v>255672</v>
      </c>
    </row>
    <row r="15" spans="1:14" ht="39.75" customHeight="1">
      <c r="A15" s="653">
        <v>8</v>
      </c>
      <c r="B15" s="679" t="s">
        <v>317</v>
      </c>
      <c r="C15" s="680">
        <v>507403255475</v>
      </c>
      <c r="D15" s="680">
        <v>466895179468</v>
      </c>
      <c r="E15" s="680">
        <v>510936615433</v>
      </c>
      <c r="F15" s="681">
        <v>151.64537273118884</v>
      </c>
      <c r="G15" s="681">
        <v>92.01659122800093</v>
      </c>
      <c r="H15" s="675">
        <f>E15/D15*100</f>
        <v>109.43283158656354</v>
      </c>
      <c r="I15" s="682" t="s">
        <v>327</v>
      </c>
      <c r="J15" s="682" t="s">
        <v>658</v>
      </c>
      <c r="K15" s="683" t="s">
        <v>658</v>
      </c>
      <c r="L15" s="683" t="s">
        <v>327</v>
      </c>
      <c r="M15" s="683" t="s">
        <v>327</v>
      </c>
      <c r="N15" s="683" t="s">
        <v>327</v>
      </c>
    </row>
    <row r="16" spans="1:14" ht="39.75" customHeight="1">
      <c r="A16" s="653">
        <v>9</v>
      </c>
      <c r="B16" s="679" t="s">
        <v>569</v>
      </c>
      <c r="C16" s="677">
        <v>37095046800</v>
      </c>
      <c r="D16" s="677">
        <v>39883861500</v>
      </c>
      <c r="E16" s="677">
        <v>36832976300</v>
      </c>
      <c r="F16" s="675">
        <v>114.86047286314134</v>
      </c>
      <c r="G16" s="675">
        <v>107.51802448191007</v>
      </c>
      <c r="H16" s="675">
        <v>92.4</v>
      </c>
      <c r="I16" s="676">
        <v>341581</v>
      </c>
      <c r="J16" s="676">
        <v>352995</v>
      </c>
      <c r="K16" s="676">
        <v>314658</v>
      </c>
      <c r="L16" s="677">
        <v>108598</v>
      </c>
      <c r="M16" s="677">
        <v>112987</v>
      </c>
      <c r="N16" s="677">
        <v>117057</v>
      </c>
    </row>
    <row r="17" spans="1:14" ht="39.75" customHeight="1">
      <c r="A17" s="653">
        <v>10</v>
      </c>
      <c r="B17" s="679" t="s">
        <v>319</v>
      </c>
      <c r="C17" s="684">
        <v>12200358449</v>
      </c>
      <c r="D17" s="684">
        <v>11962525894</v>
      </c>
      <c r="E17" s="684">
        <v>11364362449</v>
      </c>
      <c r="F17" s="685">
        <v>98.48289771900272</v>
      </c>
      <c r="G17" s="685">
        <v>98.05061010302124</v>
      </c>
      <c r="H17" s="685">
        <f>E17/D17*100</f>
        <v>94.9996894443504</v>
      </c>
      <c r="I17" s="677">
        <f>C17/L17</f>
        <v>717668144.0588236</v>
      </c>
      <c r="J17" s="677">
        <f>D17/M17</f>
        <v>629606626</v>
      </c>
      <c r="K17" s="677">
        <f>E17/N17</f>
        <v>631353469.3888888</v>
      </c>
      <c r="L17" s="684">
        <v>17</v>
      </c>
      <c r="M17" s="684">
        <v>19</v>
      </c>
      <c r="N17" s="684">
        <v>18</v>
      </c>
    </row>
    <row r="18" spans="1:14" ht="39.75" customHeight="1">
      <c r="A18" s="653">
        <v>11</v>
      </c>
      <c r="B18" s="686" t="s">
        <v>570</v>
      </c>
      <c r="C18" s="684">
        <v>0</v>
      </c>
      <c r="D18" s="684">
        <v>1329641</v>
      </c>
      <c r="E18" s="684">
        <v>1078348</v>
      </c>
      <c r="F18" s="685" t="s">
        <v>571</v>
      </c>
      <c r="G18" s="685" t="s">
        <v>572</v>
      </c>
      <c r="H18" s="685">
        <f>E18/D18*100</f>
        <v>81.10068808046684</v>
      </c>
      <c r="I18" s="687">
        <v>0</v>
      </c>
      <c r="J18" s="676">
        <f>D18/M18</f>
        <v>342.0738358631335</v>
      </c>
      <c r="K18" s="676">
        <v>0</v>
      </c>
      <c r="L18" s="684">
        <v>0</v>
      </c>
      <c r="M18" s="684">
        <v>3887</v>
      </c>
      <c r="N18" s="684">
        <v>4197</v>
      </c>
    </row>
    <row r="19" spans="1:14" ht="39.75" customHeight="1">
      <c r="A19" s="653">
        <v>12</v>
      </c>
      <c r="B19" s="679" t="s">
        <v>320</v>
      </c>
      <c r="C19" s="684">
        <v>1515219869</v>
      </c>
      <c r="D19" s="684">
        <v>1467167064</v>
      </c>
      <c r="E19" s="684">
        <v>1419565447</v>
      </c>
      <c r="F19" s="685">
        <v>98.3</v>
      </c>
      <c r="G19" s="685">
        <v>96.82865794046685</v>
      </c>
      <c r="H19" s="685">
        <f>E19/D19*100</f>
        <v>96.75554214867516</v>
      </c>
      <c r="I19" s="677">
        <f>C19/L19</f>
        <v>37880496.725</v>
      </c>
      <c r="J19" s="677">
        <f>D19/M19</f>
        <v>36679176.6</v>
      </c>
      <c r="K19" s="677">
        <f>E19/N19</f>
        <v>35489136.175</v>
      </c>
      <c r="L19" s="684">
        <v>40</v>
      </c>
      <c r="M19" s="684">
        <v>40</v>
      </c>
      <c r="N19" s="684">
        <v>40</v>
      </c>
    </row>
    <row r="20" spans="1:14" ht="39.75" customHeight="1">
      <c r="A20" s="653">
        <v>13</v>
      </c>
      <c r="B20" s="679" t="s">
        <v>324</v>
      </c>
      <c r="C20" s="677">
        <v>78884199200</v>
      </c>
      <c r="D20" s="677">
        <v>78022231000</v>
      </c>
      <c r="E20" s="677">
        <v>77519173500</v>
      </c>
      <c r="F20" s="675">
        <v>98.9</v>
      </c>
      <c r="G20" s="675">
        <v>94.8</v>
      </c>
      <c r="H20" s="688">
        <v>94.8</v>
      </c>
      <c r="I20" s="676">
        <v>32632.900819647104</v>
      </c>
      <c r="J20" s="676">
        <v>31122.783055882046</v>
      </c>
      <c r="K20" s="677">
        <f>E20/N20</f>
        <v>32597.844406710385</v>
      </c>
      <c r="L20" s="677">
        <v>2390907</v>
      </c>
      <c r="M20" s="677">
        <v>2375432</v>
      </c>
      <c r="N20" s="677">
        <v>2378046</v>
      </c>
    </row>
    <row r="21" spans="1:14" ht="39.75" customHeight="1">
      <c r="A21" s="653">
        <v>14</v>
      </c>
      <c r="B21" s="679" t="s">
        <v>325</v>
      </c>
      <c r="C21" s="684">
        <v>70000</v>
      </c>
      <c r="D21" s="684">
        <v>40400</v>
      </c>
      <c r="E21" s="684">
        <v>40400</v>
      </c>
      <c r="F21" s="685">
        <v>76.75438596491229</v>
      </c>
      <c r="G21" s="675">
        <v>57.714285714285715</v>
      </c>
      <c r="H21" s="675">
        <f>E21/D21*100</f>
        <v>100</v>
      </c>
      <c r="I21" s="677">
        <f>C21/L21</f>
        <v>23333.333333333332</v>
      </c>
      <c r="J21" s="677">
        <f>D21/M21</f>
        <v>20200</v>
      </c>
      <c r="K21" s="677">
        <f>E21/N21</f>
        <v>20200</v>
      </c>
      <c r="L21" s="677">
        <v>3</v>
      </c>
      <c r="M21" s="677">
        <v>2</v>
      </c>
      <c r="N21" s="677">
        <v>2</v>
      </c>
    </row>
    <row r="22" spans="1:14" ht="39.75" customHeight="1">
      <c r="A22" s="653">
        <v>15</v>
      </c>
      <c r="B22" s="679" t="s">
        <v>573</v>
      </c>
      <c r="C22" s="677">
        <v>0</v>
      </c>
      <c r="D22" s="677">
        <v>0</v>
      </c>
      <c r="E22" s="677"/>
      <c r="F22" s="675" t="s">
        <v>327</v>
      </c>
      <c r="G22" s="675" t="s">
        <v>327</v>
      </c>
      <c r="H22" s="675" t="s">
        <v>658</v>
      </c>
      <c r="I22" s="682" t="s">
        <v>327</v>
      </c>
      <c r="J22" s="682" t="s">
        <v>658</v>
      </c>
      <c r="K22" s="683" t="s">
        <v>658</v>
      </c>
      <c r="L22" s="683" t="s">
        <v>327</v>
      </c>
      <c r="M22" s="689" t="s">
        <v>327</v>
      </c>
      <c r="N22" s="683"/>
    </row>
    <row r="23" spans="1:14" ht="39.75" customHeight="1">
      <c r="A23" s="653">
        <v>16</v>
      </c>
      <c r="B23" s="679" t="s">
        <v>574</v>
      </c>
      <c r="C23" s="677">
        <v>0</v>
      </c>
      <c r="D23" s="677">
        <v>0</v>
      </c>
      <c r="E23" s="677">
        <v>0</v>
      </c>
      <c r="F23" s="675" t="s">
        <v>327</v>
      </c>
      <c r="G23" s="675" t="s">
        <v>327</v>
      </c>
      <c r="H23" s="675" t="s">
        <v>327</v>
      </c>
      <c r="I23" s="676">
        <v>0</v>
      </c>
      <c r="J23" s="676">
        <v>0</v>
      </c>
      <c r="K23" s="677">
        <v>0</v>
      </c>
      <c r="L23" s="677">
        <v>0</v>
      </c>
      <c r="M23" s="677">
        <v>0</v>
      </c>
      <c r="N23" s="677">
        <v>0</v>
      </c>
    </row>
    <row r="24" spans="1:14" ht="39.75" customHeight="1">
      <c r="A24" s="653">
        <v>17</v>
      </c>
      <c r="B24" s="679" t="s">
        <v>321</v>
      </c>
      <c r="C24" s="677">
        <v>5038789900</v>
      </c>
      <c r="D24" s="677">
        <v>8120471700</v>
      </c>
      <c r="E24" s="677">
        <v>8759469100</v>
      </c>
      <c r="F24" s="675">
        <v>161.2</v>
      </c>
      <c r="G24" s="675">
        <v>107.9</v>
      </c>
      <c r="H24" s="675">
        <v>107.9</v>
      </c>
      <c r="I24" s="676">
        <v>59200.487719528464</v>
      </c>
      <c r="J24" s="676">
        <v>45408.90763185452</v>
      </c>
      <c r="K24" s="677">
        <v>41878</v>
      </c>
      <c r="L24" s="690">
        <v>137169</v>
      </c>
      <c r="M24" s="690">
        <v>192902</v>
      </c>
      <c r="N24" s="690">
        <v>209168</v>
      </c>
    </row>
    <row r="25" spans="1:14" ht="39.75" customHeight="1">
      <c r="A25" s="653">
        <v>18</v>
      </c>
      <c r="B25" s="679" t="s">
        <v>575</v>
      </c>
      <c r="C25" s="677">
        <v>45643030621</v>
      </c>
      <c r="D25" s="677">
        <v>46644615429</v>
      </c>
      <c r="E25" s="691">
        <v>47405311294</v>
      </c>
      <c r="F25" s="675">
        <v>101.76067948981978</v>
      </c>
      <c r="G25" s="675">
        <v>102.19438717011744</v>
      </c>
      <c r="H25" s="675">
        <f>E25/D25*100</f>
        <v>101.63083317978663</v>
      </c>
      <c r="I25" s="676">
        <f>C25/L25</f>
        <v>137066158.021021</v>
      </c>
      <c r="J25" s="676">
        <f>D25/M25</f>
        <v>139654537.21257484</v>
      </c>
      <c r="K25" s="677">
        <f>E25/N25</f>
        <v>145415065.3190184</v>
      </c>
      <c r="L25" s="690">
        <v>333</v>
      </c>
      <c r="M25" s="690">
        <v>334</v>
      </c>
      <c r="N25" s="690">
        <v>326</v>
      </c>
    </row>
    <row r="26" spans="1:14" ht="39.75" customHeight="1">
      <c r="A26" s="653">
        <v>19</v>
      </c>
      <c r="B26" s="679" t="s">
        <v>576</v>
      </c>
      <c r="C26" s="677">
        <v>0</v>
      </c>
      <c r="D26" s="677">
        <v>0</v>
      </c>
      <c r="E26" s="677"/>
      <c r="F26" s="675" t="s">
        <v>327</v>
      </c>
      <c r="G26" s="675" t="s">
        <v>327</v>
      </c>
      <c r="H26" s="675" t="s">
        <v>658</v>
      </c>
      <c r="I26" s="682" t="s">
        <v>327</v>
      </c>
      <c r="J26" s="682" t="s">
        <v>658</v>
      </c>
      <c r="K26" s="683" t="s">
        <v>658</v>
      </c>
      <c r="L26" s="683" t="s">
        <v>327</v>
      </c>
      <c r="M26" s="683" t="s">
        <v>327</v>
      </c>
      <c r="N26" s="683"/>
    </row>
    <row r="27" spans="1:14" ht="39.75" customHeight="1">
      <c r="A27" s="653">
        <v>20</v>
      </c>
      <c r="B27" s="679" t="s">
        <v>328</v>
      </c>
      <c r="C27" s="684">
        <v>8089600</v>
      </c>
      <c r="D27" s="684">
        <v>7877400</v>
      </c>
      <c r="E27" s="684">
        <v>7818900</v>
      </c>
      <c r="F27" s="685">
        <v>76.6</v>
      </c>
      <c r="G27" s="675">
        <v>97.3768789556962</v>
      </c>
      <c r="H27" s="675">
        <f>E27/D27*100</f>
        <v>99.25736918272527</v>
      </c>
      <c r="I27" s="677">
        <f>C27/L27</f>
        <v>8998.442714126808</v>
      </c>
      <c r="J27" s="677">
        <f>D27/M27</f>
        <v>9075.345622119816</v>
      </c>
      <c r="K27" s="677">
        <f>E27/N27</f>
        <v>8736.201117318436</v>
      </c>
      <c r="L27" s="692">
        <v>899</v>
      </c>
      <c r="M27" s="692">
        <v>868</v>
      </c>
      <c r="N27" s="692">
        <v>895</v>
      </c>
    </row>
    <row r="28" spans="1:14" ht="39.75" customHeight="1">
      <c r="A28" s="653">
        <v>21</v>
      </c>
      <c r="B28" s="679" t="s">
        <v>577</v>
      </c>
      <c r="C28" s="682" t="s">
        <v>658</v>
      </c>
      <c r="D28" s="684">
        <v>88036800</v>
      </c>
      <c r="E28" s="684">
        <v>771003400</v>
      </c>
      <c r="F28" s="675" t="s">
        <v>327</v>
      </c>
      <c r="G28" s="675" t="s">
        <v>327</v>
      </c>
      <c r="H28" s="675">
        <f>E28/D28*100</f>
        <v>875.7739945113861</v>
      </c>
      <c r="I28" s="682" t="s">
        <v>327</v>
      </c>
      <c r="J28" s="677">
        <f>D28/M28</f>
        <v>342555.6420233463</v>
      </c>
      <c r="K28" s="677">
        <f>E28/N28</f>
        <v>2123976.3085399447</v>
      </c>
      <c r="L28" s="693" t="s">
        <v>327</v>
      </c>
      <c r="M28" s="692">
        <v>257</v>
      </c>
      <c r="N28" s="692">
        <v>363</v>
      </c>
    </row>
    <row r="29" spans="1:14" ht="39.75" customHeight="1">
      <c r="A29" s="653">
        <v>22</v>
      </c>
      <c r="B29" s="679" t="s">
        <v>578</v>
      </c>
      <c r="C29" s="682" t="s">
        <v>658</v>
      </c>
      <c r="D29" s="693" t="s">
        <v>327</v>
      </c>
      <c r="E29" s="693" t="s">
        <v>327</v>
      </c>
      <c r="F29" s="675" t="s">
        <v>327</v>
      </c>
      <c r="G29" s="675" t="s">
        <v>327</v>
      </c>
      <c r="H29" s="675" t="s">
        <v>658</v>
      </c>
      <c r="I29" s="682" t="s">
        <v>327</v>
      </c>
      <c r="J29" s="682" t="s">
        <v>658</v>
      </c>
      <c r="K29" s="683" t="s">
        <v>658</v>
      </c>
      <c r="L29" s="693" t="s">
        <v>327</v>
      </c>
      <c r="M29" s="693" t="s">
        <v>327</v>
      </c>
      <c r="N29" s="693"/>
    </row>
    <row r="30" spans="1:14" ht="39.75" customHeight="1">
      <c r="A30" s="653">
        <v>23</v>
      </c>
      <c r="B30" s="679" t="s">
        <v>579</v>
      </c>
      <c r="C30" s="693" t="s">
        <v>327</v>
      </c>
      <c r="D30" s="693" t="s">
        <v>327</v>
      </c>
      <c r="E30" s="693" t="s">
        <v>327</v>
      </c>
      <c r="F30" s="675" t="s">
        <v>327</v>
      </c>
      <c r="G30" s="675" t="s">
        <v>327</v>
      </c>
      <c r="H30" s="675" t="s">
        <v>658</v>
      </c>
      <c r="I30" s="682" t="s">
        <v>327</v>
      </c>
      <c r="J30" s="682" t="s">
        <v>658</v>
      </c>
      <c r="K30" s="683" t="s">
        <v>658</v>
      </c>
      <c r="L30" s="693" t="s">
        <v>327</v>
      </c>
      <c r="M30" s="693" t="s">
        <v>327</v>
      </c>
      <c r="N30" s="693"/>
    </row>
    <row r="31" spans="2:14" ht="39.75" customHeight="1" thickBot="1">
      <c r="B31" s="215" t="s">
        <v>120</v>
      </c>
      <c r="C31" s="694">
        <f>SUM(C8:C30)</f>
        <v>1424850160226</v>
      </c>
      <c r="D31" s="694">
        <f>SUM(D8:D30)</f>
        <v>1415582290592</v>
      </c>
      <c r="E31" s="694">
        <f>SUM(E8:E30)</f>
        <v>1491347686314</v>
      </c>
      <c r="F31" s="695">
        <v>118.68387710780613</v>
      </c>
      <c r="G31" s="695">
        <v>99.2045488772343</v>
      </c>
      <c r="H31" s="695">
        <f>E31/D31*100</f>
        <v>105.35224241116458</v>
      </c>
      <c r="I31" s="696" t="s">
        <v>327</v>
      </c>
      <c r="J31" s="696" t="s">
        <v>658</v>
      </c>
      <c r="K31" s="696" t="s">
        <v>658</v>
      </c>
      <c r="L31" s="694">
        <f>SUM(L8:L30)</f>
        <v>7287487</v>
      </c>
      <c r="M31" s="694">
        <f>SUM(M8:M30)</f>
        <v>7515163</v>
      </c>
      <c r="N31" s="694">
        <f>SUM(N8:N30)</f>
        <v>7519787</v>
      </c>
    </row>
    <row r="32" spans="1:14" ht="39.75" customHeight="1" thickTop="1">
      <c r="A32" s="653">
        <v>24</v>
      </c>
      <c r="B32" s="697" t="s">
        <v>580</v>
      </c>
      <c r="C32" s="698">
        <v>166706376496</v>
      </c>
      <c r="D32" s="698">
        <v>148426106090</v>
      </c>
      <c r="E32" s="799">
        <v>166298748834</v>
      </c>
      <c r="F32" s="699">
        <v>89.66046164241273</v>
      </c>
      <c r="G32" s="699">
        <v>89.03445039701968</v>
      </c>
      <c r="H32" s="699">
        <f>E32/D32*100</f>
        <v>112.0414415056895</v>
      </c>
      <c r="I32" s="700" t="s">
        <v>327</v>
      </c>
      <c r="J32" s="700" t="s">
        <v>658</v>
      </c>
      <c r="K32" s="700" t="s">
        <v>658</v>
      </c>
      <c r="L32" s="701" t="s">
        <v>327</v>
      </c>
      <c r="M32" s="700" t="s">
        <v>327</v>
      </c>
      <c r="N32" s="700" t="s">
        <v>658</v>
      </c>
    </row>
  </sheetData>
  <sheetProtection/>
  <mergeCells count="15">
    <mergeCell ref="B1:F1"/>
    <mergeCell ref="B3:B5"/>
    <mergeCell ref="C3:E3"/>
    <mergeCell ref="F3:H3"/>
    <mergeCell ref="I3:K3"/>
    <mergeCell ref="L3:N3"/>
    <mergeCell ref="C4:C5"/>
    <mergeCell ref="D4:D5"/>
    <mergeCell ref="E4:E5"/>
    <mergeCell ref="I4:I5"/>
    <mergeCell ref="J4:J5"/>
    <mergeCell ref="K4:K5"/>
    <mergeCell ref="L4:L5"/>
    <mergeCell ref="M4:M5"/>
    <mergeCell ref="N4:N5"/>
  </mergeCells>
  <printOptions horizontalCentered="1" verticalCentered="1"/>
  <pageMargins left="0.1968503937007874" right="0.1968503937007874" top="0.1968503937007874" bottom="0.3937007874015748" header="0.5118110236220472" footer="0.5118110236220472"/>
  <pageSetup fitToWidth="0" fitToHeight="1" horizontalDpi="600" verticalDpi="600" orientation="portrait" paperSize="9" scale="79" r:id="rId1"/>
  <rowBreaks count="1" manualBreakCount="1">
    <brk id="16" min="1" max="13" man="1"/>
  </rowBreaks>
  <colBreaks count="2" manualBreakCount="2">
    <brk id="7" max="31" man="1"/>
    <brk id="14" max="31" man="1"/>
  </colBreaks>
</worksheet>
</file>

<file path=xl/worksheets/sheet26.xml><?xml version="1.0" encoding="utf-8"?>
<worksheet xmlns="http://schemas.openxmlformats.org/spreadsheetml/2006/main" xmlns:r="http://schemas.openxmlformats.org/officeDocument/2006/relationships">
  <dimension ref="B1:AB19"/>
  <sheetViews>
    <sheetView zoomScalePageLayoutView="0" workbookViewId="0" topLeftCell="A1">
      <selection activeCell="T3" sqref="T3:T4"/>
    </sheetView>
  </sheetViews>
  <sheetFormatPr defaultColWidth="9.00390625" defaultRowHeight="13.5"/>
  <cols>
    <col min="1" max="1" width="5.50390625" style="644" customWidth="1"/>
    <col min="2" max="3" width="4.625" style="644" customWidth="1"/>
    <col min="4" max="4" width="1.625" style="644" customWidth="1"/>
    <col min="5" max="6" width="4.625" style="644" customWidth="1"/>
    <col min="7" max="7" width="1.625" style="644" customWidth="1"/>
    <col min="8" max="10" width="6.625" style="644" customWidth="1"/>
    <col min="11" max="11" width="8.625" style="644" customWidth="1"/>
    <col min="12" max="16" width="4.625" style="644" customWidth="1"/>
    <col min="17" max="18" width="2.625" style="644" customWidth="1"/>
    <col min="19" max="20" width="3.125" style="644" customWidth="1"/>
    <col min="21" max="24" width="2.625" style="644" customWidth="1"/>
    <col min="25" max="26" width="3.125" style="644" customWidth="1"/>
    <col min="27" max="27" width="2.625" style="644" customWidth="1"/>
    <col min="28" max="28" width="3.00390625" style="644" customWidth="1"/>
    <col min="29" max="43" width="2.625" style="644" customWidth="1"/>
    <col min="44" max="53" width="4.625" style="644" customWidth="1"/>
    <col min="54" max="16384" width="9.00390625" style="644" customWidth="1"/>
  </cols>
  <sheetData>
    <row r="1" spans="2:28" s="704" customFormat="1" ht="24.75" customHeight="1">
      <c r="B1" s="1661" t="s">
        <v>581</v>
      </c>
      <c r="C1" s="1661"/>
      <c r="D1" s="1661"/>
      <c r="E1" s="1661"/>
      <c r="F1" s="1661"/>
      <c r="G1" s="1661"/>
      <c r="H1" s="1661"/>
      <c r="I1" s="1661"/>
      <c r="J1" s="1661"/>
      <c r="K1" s="1661"/>
      <c r="L1" s="1661"/>
      <c r="M1" s="1661"/>
      <c r="N1" s="1661"/>
      <c r="O1" s="1661"/>
      <c r="P1" s="1661"/>
      <c r="Q1" s="703"/>
      <c r="R1" s="703"/>
      <c r="S1" s="703"/>
      <c r="T1" s="703"/>
      <c r="U1" s="703"/>
      <c r="V1" s="703"/>
      <c r="W1" s="703"/>
      <c r="X1" s="703"/>
      <c r="Y1" s="703"/>
      <c r="Z1" s="703"/>
      <c r="AA1" s="703"/>
      <c r="AB1" s="703"/>
    </row>
    <row r="2" spans="2:16" ht="24.75" customHeight="1" thickBot="1">
      <c r="B2" s="86"/>
      <c r="C2" s="86"/>
      <c r="D2" s="86"/>
      <c r="E2" s="86"/>
      <c r="F2" s="86"/>
      <c r="G2" s="86"/>
      <c r="H2" s="86"/>
      <c r="I2" s="86"/>
      <c r="J2" s="86"/>
      <c r="K2" s="86"/>
      <c r="L2" s="86"/>
      <c r="M2" s="86"/>
      <c r="N2" s="86"/>
      <c r="O2" s="86"/>
      <c r="P2" s="86"/>
    </row>
    <row r="3" spans="2:16" ht="36" customHeight="1" thickBot="1">
      <c r="B3" s="1662" t="s">
        <v>26</v>
      </c>
      <c r="C3" s="1663"/>
      <c r="D3" s="1663"/>
      <c r="E3" s="1663"/>
      <c r="F3" s="1663"/>
      <c r="G3" s="1663"/>
      <c r="H3" s="1663"/>
      <c r="I3" s="1663"/>
      <c r="J3" s="1663"/>
      <c r="K3" s="1663"/>
      <c r="L3" s="705"/>
      <c r="M3" s="1664" t="s">
        <v>394</v>
      </c>
      <c r="N3" s="1664"/>
      <c r="O3" s="1664"/>
      <c r="P3" s="706"/>
    </row>
    <row r="4" spans="2:16" ht="36" customHeight="1">
      <c r="B4" s="1665"/>
      <c r="C4" s="1667" t="s">
        <v>582</v>
      </c>
      <c r="D4" s="1667"/>
      <c r="E4" s="1667"/>
      <c r="F4" s="1667"/>
      <c r="G4" s="1667"/>
      <c r="H4" s="1667"/>
      <c r="I4" s="1667"/>
      <c r="J4" s="1667"/>
      <c r="K4" s="1669" t="s">
        <v>583</v>
      </c>
      <c r="L4" s="1671">
        <v>2711186</v>
      </c>
      <c r="M4" s="1672"/>
      <c r="N4" s="1672"/>
      <c r="O4" s="1672"/>
      <c r="P4" s="707" t="s">
        <v>584</v>
      </c>
    </row>
    <row r="5" spans="2:16" ht="36" customHeight="1" thickBot="1">
      <c r="B5" s="1666"/>
      <c r="C5" s="1668"/>
      <c r="D5" s="1668"/>
      <c r="E5" s="1668"/>
      <c r="F5" s="1668"/>
      <c r="G5" s="1668"/>
      <c r="H5" s="1668"/>
      <c r="I5" s="1668"/>
      <c r="J5" s="1668"/>
      <c r="K5" s="1670"/>
      <c r="L5" s="708" t="s">
        <v>585</v>
      </c>
      <c r="M5" s="1673">
        <v>1431656</v>
      </c>
      <c r="N5" s="1673"/>
      <c r="O5" s="1673"/>
      <c r="P5" s="709" t="s">
        <v>586</v>
      </c>
    </row>
    <row r="6" spans="2:16" ht="36" customHeight="1">
      <c r="B6" s="1704" t="s">
        <v>587</v>
      </c>
      <c r="C6" s="1707" t="s">
        <v>588</v>
      </c>
      <c r="D6" s="1710" t="s">
        <v>589</v>
      </c>
      <c r="E6" s="1710"/>
      <c r="F6" s="1710"/>
      <c r="G6" s="1710"/>
      <c r="H6" s="1710"/>
      <c r="I6" s="1710"/>
      <c r="J6" s="1710"/>
      <c r="K6" s="1669" t="s">
        <v>590</v>
      </c>
      <c r="L6" s="1671">
        <v>1241258</v>
      </c>
      <c r="M6" s="1674"/>
      <c r="N6" s="1674"/>
      <c r="O6" s="1674"/>
      <c r="P6" s="710"/>
    </row>
    <row r="7" spans="2:16" ht="36" customHeight="1">
      <c r="B7" s="1705"/>
      <c r="C7" s="1708"/>
      <c r="D7" s="1685"/>
      <c r="E7" s="1685"/>
      <c r="F7" s="1685"/>
      <c r="G7" s="1685"/>
      <c r="H7" s="1685"/>
      <c r="I7" s="1685"/>
      <c r="J7" s="1685"/>
      <c r="K7" s="1686"/>
      <c r="L7" s="711" t="s">
        <v>585</v>
      </c>
      <c r="M7" s="1675">
        <v>654026</v>
      </c>
      <c r="N7" s="1675"/>
      <c r="O7" s="1675"/>
      <c r="P7" s="712" t="s">
        <v>586</v>
      </c>
    </row>
    <row r="8" spans="2:16" ht="36" customHeight="1">
      <c r="B8" s="1705"/>
      <c r="C8" s="1708"/>
      <c r="D8" s="1676" t="s">
        <v>591</v>
      </c>
      <c r="E8" s="1677"/>
      <c r="F8" s="1677"/>
      <c r="G8" s="1677"/>
      <c r="H8" s="1677"/>
      <c r="I8" s="1677"/>
      <c r="J8" s="1677"/>
      <c r="K8" s="1680" t="s">
        <v>592</v>
      </c>
      <c r="L8" s="1682">
        <v>256708</v>
      </c>
      <c r="M8" s="1683"/>
      <c r="N8" s="1683"/>
      <c r="O8" s="1683"/>
      <c r="P8" s="713"/>
    </row>
    <row r="9" spans="2:16" ht="36" customHeight="1">
      <c r="B9" s="1705"/>
      <c r="C9" s="1708"/>
      <c r="D9" s="1678"/>
      <c r="E9" s="1679"/>
      <c r="F9" s="1679"/>
      <c r="G9" s="1679"/>
      <c r="H9" s="1679"/>
      <c r="I9" s="1679"/>
      <c r="J9" s="1679"/>
      <c r="K9" s="1681"/>
      <c r="L9" s="714" t="s">
        <v>585</v>
      </c>
      <c r="M9" s="1684">
        <v>168624</v>
      </c>
      <c r="N9" s="1684"/>
      <c r="O9" s="1684"/>
      <c r="P9" s="715" t="s">
        <v>586</v>
      </c>
    </row>
    <row r="10" spans="2:16" ht="36" customHeight="1">
      <c r="B10" s="1705"/>
      <c r="C10" s="1708"/>
      <c r="D10" s="1685" t="s">
        <v>593</v>
      </c>
      <c r="E10" s="1685"/>
      <c r="F10" s="1685"/>
      <c r="G10" s="1685"/>
      <c r="H10" s="1685"/>
      <c r="I10" s="1685"/>
      <c r="J10" s="1685"/>
      <c r="K10" s="1686" t="s">
        <v>594</v>
      </c>
      <c r="L10" s="1675">
        <v>405914</v>
      </c>
      <c r="M10" s="1687"/>
      <c r="N10" s="1687"/>
      <c r="O10" s="1687"/>
      <c r="P10" s="716"/>
    </row>
    <row r="11" spans="2:16" ht="36" customHeight="1">
      <c r="B11" s="1705"/>
      <c r="C11" s="1708"/>
      <c r="D11" s="1685"/>
      <c r="E11" s="1685"/>
      <c r="F11" s="1685"/>
      <c r="G11" s="1685"/>
      <c r="H11" s="1685"/>
      <c r="I11" s="1685"/>
      <c r="J11" s="1685"/>
      <c r="K11" s="1686"/>
      <c r="L11" s="711" t="s">
        <v>585</v>
      </c>
      <c r="M11" s="1675">
        <v>160898</v>
      </c>
      <c r="N11" s="1675"/>
      <c r="O11" s="1675"/>
      <c r="P11" s="712" t="s">
        <v>586</v>
      </c>
    </row>
    <row r="12" spans="2:16" ht="36" customHeight="1">
      <c r="B12" s="1705"/>
      <c r="C12" s="1708"/>
      <c r="D12" s="1688" t="s">
        <v>595</v>
      </c>
      <c r="E12" s="1689"/>
      <c r="F12" s="1689"/>
      <c r="G12" s="1689"/>
      <c r="H12" s="1689"/>
      <c r="I12" s="1689"/>
      <c r="J12" s="1692" t="s">
        <v>596</v>
      </c>
      <c r="K12" s="1693"/>
      <c r="L12" s="1682">
        <v>1903880</v>
      </c>
      <c r="M12" s="1683"/>
      <c r="N12" s="1683"/>
      <c r="O12" s="1683"/>
      <c r="P12" s="713"/>
    </row>
    <row r="13" spans="2:16" ht="36" customHeight="1">
      <c r="B13" s="1705"/>
      <c r="C13" s="1709"/>
      <c r="D13" s="1690"/>
      <c r="E13" s="1691"/>
      <c r="F13" s="1691"/>
      <c r="G13" s="1691"/>
      <c r="H13" s="1691"/>
      <c r="I13" s="1691"/>
      <c r="J13" s="1694"/>
      <c r="K13" s="1695"/>
      <c r="L13" s="714" t="s">
        <v>585</v>
      </c>
      <c r="M13" s="1684">
        <v>983548</v>
      </c>
      <c r="N13" s="1684"/>
      <c r="O13" s="1684"/>
      <c r="P13" s="715" t="s">
        <v>586</v>
      </c>
    </row>
    <row r="14" spans="2:16" ht="36" customHeight="1">
      <c r="B14" s="1705"/>
      <c r="C14" s="1696" t="s">
        <v>597</v>
      </c>
      <c r="D14" s="1697"/>
      <c r="E14" s="1697"/>
      <c r="F14" s="1697"/>
      <c r="G14" s="1697"/>
      <c r="H14" s="1697"/>
      <c r="I14" s="1697"/>
      <c r="J14" s="1697"/>
      <c r="K14" s="1699" t="s">
        <v>598</v>
      </c>
      <c r="L14" s="1675">
        <f>L4-L12</f>
        <v>807306</v>
      </c>
      <c r="M14" s="1687"/>
      <c r="N14" s="1687"/>
      <c r="O14" s="1687"/>
      <c r="P14" s="716"/>
    </row>
    <row r="15" spans="2:16" ht="36" customHeight="1" thickBot="1">
      <c r="B15" s="1706"/>
      <c r="C15" s="1698"/>
      <c r="D15" s="1698"/>
      <c r="E15" s="1698"/>
      <c r="F15" s="1698"/>
      <c r="G15" s="1698"/>
      <c r="H15" s="1698"/>
      <c r="I15" s="1698"/>
      <c r="J15" s="1698"/>
      <c r="K15" s="1700"/>
      <c r="L15" s="708" t="s">
        <v>585</v>
      </c>
      <c r="M15" s="1673">
        <f>M5-M13</f>
        <v>448108</v>
      </c>
      <c r="N15" s="1673"/>
      <c r="O15" s="1673"/>
      <c r="P15" s="709" t="s">
        <v>586</v>
      </c>
    </row>
    <row r="16" spans="2:16" ht="18" customHeight="1">
      <c r="B16" s="717"/>
      <c r="C16" s="717"/>
      <c r="D16" s="717"/>
      <c r="E16" s="717"/>
      <c r="F16" s="718"/>
      <c r="G16" s="718"/>
      <c r="H16" s="717"/>
      <c r="I16" s="717"/>
      <c r="J16" s="717"/>
      <c r="K16" s="717"/>
      <c r="L16" s="717"/>
      <c r="M16" s="717"/>
      <c r="N16" s="717"/>
      <c r="O16" s="717"/>
      <c r="P16" s="717"/>
    </row>
    <row r="17" spans="2:16" ht="36.75" customHeight="1">
      <c r="B17" s="1701" t="s">
        <v>599</v>
      </c>
      <c r="C17" s="1702"/>
      <c r="D17" s="1702"/>
      <c r="E17" s="1702"/>
      <c r="F17" s="1702"/>
      <c r="G17" s="1702"/>
      <c r="H17" s="1702"/>
      <c r="I17" s="1702"/>
      <c r="J17" s="1702"/>
      <c r="K17" s="1702"/>
      <c r="L17" s="1702"/>
      <c r="M17" s="1702"/>
      <c r="N17" s="1702"/>
      <c r="O17" s="1702"/>
      <c r="P17" s="1702"/>
    </row>
    <row r="18" spans="2:16" ht="18" customHeight="1">
      <c r="B18" s="1703"/>
      <c r="C18" s="1703"/>
      <c r="D18" s="1703"/>
      <c r="E18" s="1703"/>
      <c r="F18" s="1703"/>
      <c r="G18" s="1703"/>
      <c r="H18" s="1703"/>
      <c r="I18" s="1703"/>
      <c r="J18" s="1703"/>
      <c r="K18" s="1703"/>
      <c r="L18" s="1703"/>
      <c r="M18" s="1703"/>
      <c r="N18" s="1703"/>
      <c r="O18" s="1703"/>
      <c r="P18" s="1703"/>
    </row>
    <row r="19" spans="2:16" ht="18" customHeight="1">
      <c r="B19" s="86"/>
      <c r="C19" s="86"/>
      <c r="D19" s="86"/>
      <c r="E19" s="86"/>
      <c r="F19" s="86"/>
      <c r="G19" s="86"/>
      <c r="H19" s="86"/>
      <c r="I19" s="86"/>
      <c r="J19" s="86"/>
      <c r="K19" s="86"/>
      <c r="L19" s="86"/>
      <c r="M19" s="86"/>
      <c r="N19" s="86"/>
      <c r="O19" s="86"/>
      <c r="P19" s="86"/>
    </row>
    <row r="20" ht="18" customHeight="1"/>
    <row r="21" ht="18" customHeight="1"/>
    <row r="22" ht="18" customHeight="1"/>
    <row r="23" ht="18" customHeight="1"/>
    <row r="24" ht="18" customHeight="1"/>
    <row r="25" ht="18" customHeight="1"/>
    <row r="26" ht="18" customHeight="1"/>
    <row r="27" ht="18" customHeight="1"/>
    <row r="28" ht="18" customHeight="1"/>
    <row r="29" ht="18" customHeight="1"/>
  </sheetData>
  <sheetProtection/>
  <mergeCells count="32">
    <mergeCell ref="C14:J15"/>
    <mergeCell ref="K14:K15"/>
    <mergeCell ref="L14:O14"/>
    <mergeCell ref="M15:O15"/>
    <mergeCell ref="B17:P17"/>
    <mergeCell ref="B18:P18"/>
    <mergeCell ref="B6:B15"/>
    <mergeCell ref="C6:C13"/>
    <mergeCell ref="D6:J7"/>
    <mergeCell ref="K6:K7"/>
    <mergeCell ref="D10:J11"/>
    <mergeCell ref="K10:K11"/>
    <mergeCell ref="L10:O10"/>
    <mergeCell ref="M11:O11"/>
    <mergeCell ref="D12:I13"/>
    <mergeCell ref="J12:K13"/>
    <mergeCell ref="L12:O12"/>
    <mergeCell ref="M13:O13"/>
    <mergeCell ref="L6:O6"/>
    <mergeCell ref="M7:O7"/>
    <mergeCell ref="D8:J9"/>
    <mergeCell ref="K8:K9"/>
    <mergeCell ref="L8:O8"/>
    <mergeCell ref="M9:O9"/>
    <mergeCell ref="B1:P1"/>
    <mergeCell ref="B3:K3"/>
    <mergeCell ref="M3:O3"/>
    <mergeCell ref="B4:B5"/>
    <mergeCell ref="C4:J5"/>
    <mergeCell ref="K4:K5"/>
    <mergeCell ref="L4:O4"/>
    <mergeCell ref="M5:O5"/>
  </mergeCells>
  <printOptions horizontalCentered="1"/>
  <pageMargins left="0.7086614173228347" right="0.7086614173228347" top="0.7480314960629921" bottom="0.7480314960629921" header="0.31496062992125984" footer="0.31496062992125984"/>
  <pageSetup horizontalDpi="600" verticalDpi="600" orientation="portrait" paperSize="9" scale="105" r:id="rId1"/>
</worksheet>
</file>

<file path=xl/worksheets/sheet27.xml><?xml version="1.0" encoding="utf-8"?>
<worksheet xmlns="http://schemas.openxmlformats.org/spreadsheetml/2006/main" xmlns:r="http://schemas.openxmlformats.org/officeDocument/2006/relationships">
  <dimension ref="A1:AM56"/>
  <sheetViews>
    <sheetView view="pageBreakPreview" zoomScaleSheetLayoutView="100" zoomScalePageLayoutView="0" workbookViewId="0" topLeftCell="A1">
      <selection activeCell="R3" sqref="R3:V4"/>
    </sheetView>
  </sheetViews>
  <sheetFormatPr defaultColWidth="9.00390625" defaultRowHeight="13.5"/>
  <cols>
    <col min="1" max="1" width="8.875" style="494" customWidth="1"/>
    <col min="2" max="2" width="5.125" style="494" customWidth="1"/>
    <col min="3" max="6" width="6.125" style="494" customWidth="1"/>
    <col min="7" max="7" width="5.125" style="494" customWidth="1"/>
    <col min="8" max="11" width="4.875" style="494" customWidth="1"/>
    <col min="12" max="12" width="4.625" style="494" customWidth="1"/>
    <col min="13" max="16" width="4.875" style="494" customWidth="1"/>
    <col min="17" max="17" width="4.625" style="494" customWidth="1"/>
    <col min="18" max="21" width="5.125" style="494" customWidth="1"/>
    <col min="22" max="22" width="3.625" style="494" customWidth="1"/>
    <col min="23" max="23" width="2.625" style="494" customWidth="1"/>
    <col min="24" max="26" width="4.625" style="494" customWidth="1"/>
    <col min="27" max="27" width="2.625" style="494" customWidth="1"/>
    <col min="28" max="28" width="3.625" style="494" customWidth="1"/>
    <col min="29" max="32" width="5.125" style="494" customWidth="1"/>
    <col min="33" max="34" width="3.625" style="494" customWidth="1"/>
    <col min="35" max="35" width="6.125" style="494" customWidth="1"/>
    <col min="36" max="36" width="3.375" style="494" customWidth="1"/>
    <col min="37" max="38" width="3.125" style="494" customWidth="1"/>
    <col min="39" max="39" width="3.625" style="494" customWidth="1"/>
    <col min="40" max="50" width="4.625" style="494" customWidth="1"/>
    <col min="51" max="16384" width="9.00390625" style="494" customWidth="1"/>
  </cols>
  <sheetData>
    <row r="1" spans="1:39" s="245" customFormat="1" ht="24.75" customHeight="1">
      <c r="A1" s="1711" t="s">
        <v>600</v>
      </c>
      <c r="B1" s="1711"/>
      <c r="C1" s="1711"/>
      <c r="D1" s="1711"/>
      <c r="E1" s="1711"/>
      <c r="F1" s="1711"/>
      <c r="G1" s="1711"/>
      <c r="H1" s="1711"/>
      <c r="I1" s="1711"/>
      <c r="J1" s="1711"/>
      <c r="K1" s="1711"/>
      <c r="L1" s="1711"/>
      <c r="M1" s="1711"/>
      <c r="N1" s="1711"/>
      <c r="O1" s="1711"/>
      <c r="P1" s="1711"/>
      <c r="Q1" s="1711"/>
      <c r="R1" s="1712" t="s">
        <v>601</v>
      </c>
      <c r="S1" s="1712"/>
      <c r="T1" s="1712"/>
      <c r="U1" s="1712"/>
      <c r="V1" s="1712"/>
      <c r="W1" s="1712"/>
      <c r="X1" s="1712"/>
      <c r="Y1" s="1712"/>
      <c r="Z1" s="1712"/>
      <c r="AA1" s="1712"/>
      <c r="AB1" s="1712"/>
      <c r="AC1" s="1712"/>
      <c r="AD1" s="1712"/>
      <c r="AE1" s="1712"/>
      <c r="AF1" s="1712"/>
      <c r="AG1" s="1712"/>
      <c r="AH1" s="1712"/>
      <c r="AI1" s="1712"/>
      <c r="AJ1" s="1712"/>
      <c r="AK1" s="1712"/>
      <c r="AL1" s="1712"/>
      <c r="AM1" s="1712"/>
    </row>
    <row r="2" spans="1:39" s="245" customFormat="1" ht="24.75" customHeight="1" thickBot="1">
      <c r="A2" s="719"/>
      <c r="B2" s="719"/>
      <c r="C2" s="719"/>
      <c r="D2" s="719"/>
      <c r="E2" s="719"/>
      <c r="F2" s="719"/>
      <c r="G2" s="719"/>
      <c r="H2" s="719"/>
      <c r="I2" s="719"/>
      <c r="J2" s="719"/>
      <c r="K2" s="719"/>
      <c r="L2" s="719"/>
      <c r="M2" s="719"/>
      <c r="N2" s="719"/>
      <c r="O2" s="719"/>
      <c r="P2" s="719"/>
      <c r="Q2" s="719"/>
      <c r="R2" s="720"/>
      <c r="S2" s="720"/>
      <c r="T2" s="720"/>
      <c r="U2" s="720"/>
      <c r="V2" s="720"/>
      <c r="W2" s="720"/>
      <c r="X2" s="721"/>
      <c r="Y2" s="721"/>
      <c r="Z2" s="721"/>
      <c r="AA2" s="721"/>
      <c r="AB2" s="721"/>
      <c r="AC2" s="721"/>
      <c r="AD2" s="721"/>
      <c r="AE2" s="721"/>
      <c r="AF2" s="721"/>
      <c r="AG2" s="720"/>
      <c r="AH2" s="720"/>
      <c r="AI2" s="720"/>
      <c r="AJ2" s="720"/>
      <c r="AK2" s="720"/>
      <c r="AL2" s="720"/>
      <c r="AM2" s="720"/>
    </row>
    <row r="3" spans="1:39" s="245" customFormat="1" ht="19.5" customHeight="1">
      <c r="A3" s="1713" t="s">
        <v>26</v>
      </c>
      <c r="B3" s="1714"/>
      <c r="C3" s="1714"/>
      <c r="D3" s="1714"/>
      <c r="E3" s="1714"/>
      <c r="F3" s="1714"/>
      <c r="G3" s="1715"/>
      <c r="H3" s="1567" t="s">
        <v>602</v>
      </c>
      <c r="I3" s="1719"/>
      <c r="J3" s="1719"/>
      <c r="K3" s="1719"/>
      <c r="L3" s="1720"/>
      <c r="M3" s="1566" t="s">
        <v>318</v>
      </c>
      <c r="N3" s="1719"/>
      <c r="O3" s="1719"/>
      <c r="P3" s="1719"/>
      <c r="Q3" s="1720"/>
      <c r="R3" s="1566" t="s">
        <v>603</v>
      </c>
      <c r="S3" s="1719"/>
      <c r="T3" s="1719"/>
      <c r="U3" s="1719"/>
      <c r="V3" s="1720"/>
      <c r="W3" s="1566" t="s">
        <v>604</v>
      </c>
      <c r="X3" s="1567"/>
      <c r="Y3" s="1567"/>
      <c r="Z3" s="1567"/>
      <c r="AA3" s="1567"/>
      <c r="AB3" s="1724"/>
      <c r="AC3" s="1726" t="s">
        <v>11</v>
      </c>
      <c r="AD3" s="1727"/>
      <c r="AE3" s="1727"/>
      <c r="AF3" s="1727"/>
      <c r="AG3" s="1728"/>
      <c r="AH3" s="1732" t="s">
        <v>605</v>
      </c>
      <c r="AI3" s="1733"/>
      <c r="AJ3" s="1567"/>
      <c r="AK3" s="1566" t="s">
        <v>396</v>
      </c>
      <c r="AL3" s="1567"/>
      <c r="AM3" s="1568"/>
    </row>
    <row r="4" spans="1:39" s="245" customFormat="1" ht="19.5" customHeight="1" thickBot="1">
      <c r="A4" s="1716"/>
      <c r="B4" s="1717"/>
      <c r="C4" s="1717"/>
      <c r="D4" s="1717"/>
      <c r="E4" s="1717"/>
      <c r="F4" s="1717"/>
      <c r="G4" s="1718"/>
      <c r="H4" s="1721"/>
      <c r="I4" s="1721"/>
      <c r="J4" s="1721"/>
      <c r="K4" s="1721"/>
      <c r="L4" s="1722"/>
      <c r="M4" s="1723"/>
      <c r="N4" s="1721"/>
      <c r="O4" s="1721"/>
      <c r="P4" s="1721"/>
      <c r="Q4" s="1722"/>
      <c r="R4" s="1723"/>
      <c r="S4" s="1721"/>
      <c r="T4" s="1721"/>
      <c r="U4" s="1721"/>
      <c r="V4" s="1722"/>
      <c r="W4" s="1569"/>
      <c r="X4" s="1570"/>
      <c r="Y4" s="1570"/>
      <c r="Z4" s="1570"/>
      <c r="AA4" s="1570"/>
      <c r="AB4" s="1725"/>
      <c r="AC4" s="1729"/>
      <c r="AD4" s="1730"/>
      <c r="AE4" s="1730"/>
      <c r="AF4" s="1730"/>
      <c r="AG4" s="1731"/>
      <c r="AH4" s="1569"/>
      <c r="AI4" s="1570"/>
      <c r="AJ4" s="1570"/>
      <c r="AK4" s="1569"/>
      <c r="AL4" s="1570"/>
      <c r="AM4" s="1571"/>
    </row>
    <row r="5" spans="1:39" s="245" customFormat="1" ht="19.5" customHeight="1">
      <c r="A5" s="1734" t="s">
        <v>606</v>
      </c>
      <c r="B5" s="1737"/>
      <c r="C5" s="1739" t="s">
        <v>397</v>
      </c>
      <c r="D5" s="1719"/>
      <c r="E5" s="1719"/>
      <c r="F5" s="1719"/>
      <c r="G5" s="1741" t="s">
        <v>547</v>
      </c>
      <c r="H5" s="1743">
        <v>122196187</v>
      </c>
      <c r="I5" s="1744"/>
      <c r="J5" s="1744"/>
      <c r="K5" s="1744"/>
      <c r="L5" s="1747" t="s">
        <v>5</v>
      </c>
      <c r="M5" s="1743">
        <v>167507976</v>
      </c>
      <c r="N5" s="1744"/>
      <c r="O5" s="1744"/>
      <c r="P5" s="1744"/>
      <c r="Q5" s="1747" t="s">
        <v>5</v>
      </c>
      <c r="R5" s="1759">
        <v>669482595</v>
      </c>
      <c r="S5" s="1744"/>
      <c r="T5" s="1744"/>
      <c r="U5" s="1744"/>
      <c r="V5" s="1747" t="s">
        <v>5</v>
      </c>
      <c r="W5" s="724" t="s">
        <v>370</v>
      </c>
      <c r="X5" s="1760">
        <v>3468293</v>
      </c>
      <c r="Y5" s="1744"/>
      <c r="Z5" s="1744"/>
      <c r="AA5" s="722" t="s">
        <v>371</v>
      </c>
      <c r="AB5" s="723" t="s">
        <v>5</v>
      </c>
      <c r="AC5" s="1761">
        <f>H5+M5+R5+W6</f>
        <v>984322894</v>
      </c>
      <c r="AD5" s="1762"/>
      <c r="AE5" s="1762"/>
      <c r="AF5" s="1762"/>
      <c r="AG5" s="723" t="s">
        <v>251</v>
      </c>
      <c r="AH5" s="1743">
        <v>1579</v>
      </c>
      <c r="AI5" s="1744"/>
      <c r="AJ5" s="723" t="s">
        <v>254</v>
      </c>
      <c r="AK5" s="1743">
        <v>57</v>
      </c>
      <c r="AL5" s="1744"/>
      <c r="AM5" s="1765" t="s">
        <v>14</v>
      </c>
    </row>
    <row r="6" spans="1:39" s="245" customFormat="1" ht="19.5" customHeight="1">
      <c r="A6" s="1735"/>
      <c r="B6" s="1738"/>
      <c r="C6" s="1740"/>
      <c r="D6" s="1740"/>
      <c r="E6" s="1740"/>
      <c r="F6" s="1740"/>
      <c r="G6" s="1742"/>
      <c r="H6" s="1745"/>
      <c r="I6" s="1746"/>
      <c r="J6" s="1746"/>
      <c r="K6" s="1746"/>
      <c r="L6" s="1748"/>
      <c r="M6" s="1745"/>
      <c r="N6" s="1746"/>
      <c r="O6" s="1746"/>
      <c r="P6" s="1746"/>
      <c r="Q6" s="1758"/>
      <c r="R6" s="1745"/>
      <c r="S6" s="1746"/>
      <c r="T6" s="1746"/>
      <c r="U6" s="1746"/>
      <c r="V6" s="1758"/>
      <c r="W6" s="1767">
        <v>25136136</v>
      </c>
      <c r="X6" s="1746"/>
      <c r="Y6" s="1746"/>
      <c r="Z6" s="1746"/>
      <c r="AA6" s="1746"/>
      <c r="AB6" s="729"/>
      <c r="AC6" s="1763"/>
      <c r="AD6" s="1764"/>
      <c r="AE6" s="1764"/>
      <c r="AF6" s="1764"/>
      <c r="AG6" s="727"/>
      <c r="AH6" s="1745"/>
      <c r="AI6" s="1746"/>
      <c r="AJ6" s="730"/>
      <c r="AK6" s="1745"/>
      <c r="AL6" s="1746"/>
      <c r="AM6" s="1766"/>
    </row>
    <row r="7" spans="1:39" s="245" customFormat="1" ht="19.5" customHeight="1">
      <c r="A7" s="1735"/>
      <c r="B7" s="1589"/>
      <c r="C7" s="1591" t="s">
        <v>399</v>
      </c>
      <c r="D7" s="1750"/>
      <c r="E7" s="1750"/>
      <c r="F7" s="1750"/>
      <c r="G7" s="1593" t="s">
        <v>400</v>
      </c>
      <c r="H7" s="1752">
        <v>69955025</v>
      </c>
      <c r="I7" s="1753"/>
      <c r="J7" s="1753"/>
      <c r="K7" s="1753"/>
      <c r="L7" s="1756"/>
      <c r="M7" s="1752">
        <v>71626616</v>
      </c>
      <c r="N7" s="1753"/>
      <c r="O7" s="1753"/>
      <c r="P7" s="1753"/>
      <c r="Q7" s="1756"/>
      <c r="R7" s="1769">
        <v>96011721</v>
      </c>
      <c r="S7" s="1753"/>
      <c r="T7" s="1753"/>
      <c r="U7" s="1753"/>
      <c r="V7" s="1756"/>
      <c r="W7" s="733" t="s">
        <v>607</v>
      </c>
      <c r="X7" s="1770">
        <v>420100</v>
      </c>
      <c r="Y7" s="1753"/>
      <c r="Z7" s="1753"/>
      <c r="AA7" s="734" t="s">
        <v>608</v>
      </c>
      <c r="AB7" s="1771"/>
      <c r="AC7" s="1773">
        <f>H7+M7+R7+W8</f>
        <v>247900632</v>
      </c>
      <c r="AD7" s="1774"/>
      <c r="AE7" s="1774"/>
      <c r="AF7" s="1774"/>
      <c r="AG7" s="735"/>
      <c r="AH7" s="1752">
        <v>416</v>
      </c>
      <c r="AI7" s="1753"/>
      <c r="AJ7" s="1775"/>
      <c r="AK7" s="1752">
        <v>35</v>
      </c>
      <c r="AL7" s="1753"/>
      <c r="AM7" s="1777"/>
    </row>
    <row r="8" spans="1:39" s="245" customFormat="1" ht="19.5" customHeight="1">
      <c r="A8" s="1735"/>
      <c r="B8" s="1590"/>
      <c r="C8" s="1740"/>
      <c r="D8" s="1740"/>
      <c r="E8" s="1740"/>
      <c r="F8" s="1740"/>
      <c r="G8" s="1742"/>
      <c r="H8" s="1745"/>
      <c r="I8" s="1746"/>
      <c r="J8" s="1746"/>
      <c r="K8" s="1746"/>
      <c r="L8" s="1768"/>
      <c r="M8" s="1745"/>
      <c r="N8" s="1746"/>
      <c r="O8" s="1746"/>
      <c r="P8" s="1746"/>
      <c r="Q8" s="1758"/>
      <c r="R8" s="1745"/>
      <c r="S8" s="1746"/>
      <c r="T8" s="1746"/>
      <c r="U8" s="1746"/>
      <c r="V8" s="1758"/>
      <c r="W8" s="1767">
        <v>10307270</v>
      </c>
      <c r="X8" s="1746"/>
      <c r="Y8" s="1746"/>
      <c r="Z8" s="1746"/>
      <c r="AA8" s="1746"/>
      <c r="AB8" s="1772"/>
      <c r="AC8" s="1763"/>
      <c r="AD8" s="1764"/>
      <c r="AE8" s="1764"/>
      <c r="AF8" s="1764"/>
      <c r="AG8" s="737"/>
      <c r="AH8" s="1745"/>
      <c r="AI8" s="1746"/>
      <c r="AJ8" s="1776"/>
      <c r="AK8" s="1745"/>
      <c r="AL8" s="1746"/>
      <c r="AM8" s="1777"/>
    </row>
    <row r="9" spans="1:39" s="245" customFormat="1" ht="19.5" customHeight="1">
      <c r="A9" s="1735"/>
      <c r="B9" s="1589"/>
      <c r="C9" s="1591" t="s">
        <v>609</v>
      </c>
      <c r="D9" s="1750"/>
      <c r="E9" s="1750"/>
      <c r="F9" s="1750"/>
      <c r="G9" s="1593" t="s">
        <v>610</v>
      </c>
      <c r="H9" s="1752">
        <v>40145471</v>
      </c>
      <c r="I9" s="1753"/>
      <c r="J9" s="1753"/>
      <c r="K9" s="1753"/>
      <c r="L9" s="1756"/>
      <c r="M9" s="1752">
        <v>40344900</v>
      </c>
      <c r="N9" s="1753"/>
      <c r="O9" s="1753"/>
      <c r="P9" s="1753"/>
      <c r="Q9" s="1756"/>
      <c r="R9" s="1752">
        <v>0</v>
      </c>
      <c r="S9" s="1753"/>
      <c r="T9" s="1753"/>
      <c r="U9" s="1753"/>
      <c r="V9" s="1756"/>
      <c r="W9" s="733" t="s">
        <v>607</v>
      </c>
      <c r="X9" s="1753">
        <v>132300</v>
      </c>
      <c r="Y9" s="1753"/>
      <c r="Z9" s="1753"/>
      <c r="AA9" s="734" t="s">
        <v>608</v>
      </c>
      <c r="AB9" s="1771"/>
      <c r="AC9" s="1778">
        <f>H9+M9+R9+W10</f>
        <v>90408941</v>
      </c>
      <c r="AD9" s="1779"/>
      <c r="AE9" s="1779"/>
      <c r="AF9" s="1779"/>
      <c r="AG9" s="735"/>
      <c r="AH9" s="1752">
        <v>172</v>
      </c>
      <c r="AI9" s="1753"/>
      <c r="AJ9" s="1775"/>
      <c r="AK9" s="1752">
        <v>15</v>
      </c>
      <c r="AL9" s="1753"/>
      <c r="AM9" s="1777"/>
    </row>
    <row r="10" spans="1:39" s="245" customFormat="1" ht="19.5" customHeight="1">
      <c r="A10" s="1735"/>
      <c r="B10" s="1590"/>
      <c r="C10" s="1740"/>
      <c r="D10" s="1740"/>
      <c r="E10" s="1740"/>
      <c r="F10" s="1740"/>
      <c r="G10" s="1742"/>
      <c r="H10" s="1745"/>
      <c r="I10" s="1746"/>
      <c r="J10" s="1746"/>
      <c r="K10" s="1746"/>
      <c r="L10" s="1768"/>
      <c r="M10" s="1745"/>
      <c r="N10" s="1746"/>
      <c r="O10" s="1746"/>
      <c r="P10" s="1746"/>
      <c r="Q10" s="1758"/>
      <c r="R10" s="1745"/>
      <c r="S10" s="1746"/>
      <c r="T10" s="1746"/>
      <c r="U10" s="1746"/>
      <c r="V10" s="1758"/>
      <c r="W10" s="1745">
        <v>9918570</v>
      </c>
      <c r="X10" s="1746"/>
      <c r="Y10" s="1746"/>
      <c r="Z10" s="1746"/>
      <c r="AA10" s="1746"/>
      <c r="AB10" s="1772"/>
      <c r="AC10" s="1778"/>
      <c r="AD10" s="1779"/>
      <c r="AE10" s="1779"/>
      <c r="AF10" s="1779"/>
      <c r="AG10" s="737"/>
      <c r="AH10" s="1745"/>
      <c r="AI10" s="1746"/>
      <c r="AJ10" s="1776"/>
      <c r="AK10" s="1745"/>
      <c r="AL10" s="1746"/>
      <c r="AM10" s="1777"/>
    </row>
    <row r="11" spans="1:39" s="245" customFormat="1" ht="19.5" customHeight="1">
      <c r="A11" s="1735"/>
      <c r="B11" s="1589"/>
      <c r="C11" s="1599" t="s">
        <v>611</v>
      </c>
      <c r="D11" s="1750"/>
      <c r="E11" s="1750"/>
      <c r="F11" s="1750"/>
      <c r="G11" s="1751"/>
      <c r="H11" s="1752">
        <f>SUM(H5:K8)-H9</f>
        <v>152005741</v>
      </c>
      <c r="I11" s="1753"/>
      <c r="J11" s="1753"/>
      <c r="K11" s="1753"/>
      <c r="L11" s="1756"/>
      <c r="M11" s="1752">
        <f>SUM(M5:P8)-M9</f>
        <v>198789692</v>
      </c>
      <c r="N11" s="1753"/>
      <c r="O11" s="1753"/>
      <c r="P11" s="1753"/>
      <c r="Q11" s="1756"/>
      <c r="R11" s="1752">
        <f>SUM(R5:U8)-R9</f>
        <v>765494316</v>
      </c>
      <c r="S11" s="1780"/>
      <c r="T11" s="1780"/>
      <c r="U11" s="1780"/>
      <c r="V11" s="1756"/>
      <c r="W11" s="733" t="s">
        <v>612</v>
      </c>
      <c r="X11" s="1753">
        <f>SUM(X5,X7)-X9</f>
        <v>3756093</v>
      </c>
      <c r="Y11" s="1753"/>
      <c r="Z11" s="1753"/>
      <c r="AA11" s="734" t="s">
        <v>613</v>
      </c>
      <c r="AB11" s="1771"/>
      <c r="AC11" s="1773">
        <f>SUM(AC5:AF8)-AC9</f>
        <v>1141814585</v>
      </c>
      <c r="AD11" s="1774"/>
      <c r="AE11" s="1774"/>
      <c r="AF11" s="1774"/>
      <c r="AG11" s="735"/>
      <c r="AH11" s="1752">
        <f>SUM(AH5:AI8)-AH9</f>
        <v>1823</v>
      </c>
      <c r="AI11" s="1753"/>
      <c r="AJ11" s="1775"/>
      <c r="AK11" s="1752">
        <f>SUM(AK5:AL8)-AK9</f>
        <v>77</v>
      </c>
      <c r="AL11" s="1753"/>
      <c r="AM11" s="1777"/>
    </row>
    <row r="12" spans="1:39" s="245" customFormat="1" ht="19.5" customHeight="1" thickBot="1">
      <c r="A12" s="1736"/>
      <c r="B12" s="1749"/>
      <c r="C12" s="1721"/>
      <c r="D12" s="1721"/>
      <c r="E12" s="1721"/>
      <c r="F12" s="1721"/>
      <c r="G12" s="1722"/>
      <c r="H12" s="1754"/>
      <c r="I12" s="1755"/>
      <c r="J12" s="1755"/>
      <c r="K12" s="1755"/>
      <c r="L12" s="1757"/>
      <c r="M12" s="1754"/>
      <c r="N12" s="1755"/>
      <c r="O12" s="1755"/>
      <c r="P12" s="1755"/>
      <c r="Q12" s="1757"/>
      <c r="R12" s="1781"/>
      <c r="S12" s="1782"/>
      <c r="T12" s="1782"/>
      <c r="U12" s="1782"/>
      <c r="V12" s="1757"/>
      <c r="W12" s="1754">
        <f>SUM(W6,W8)-W10</f>
        <v>25524836</v>
      </c>
      <c r="X12" s="1755"/>
      <c r="Y12" s="1755"/>
      <c r="Z12" s="1755"/>
      <c r="AA12" s="1755"/>
      <c r="AB12" s="1771"/>
      <c r="AC12" s="1783"/>
      <c r="AD12" s="1784"/>
      <c r="AE12" s="1784"/>
      <c r="AF12" s="1784"/>
      <c r="AG12" s="735"/>
      <c r="AH12" s="1754"/>
      <c r="AI12" s="1755"/>
      <c r="AJ12" s="1785"/>
      <c r="AK12" s="1754"/>
      <c r="AL12" s="1755"/>
      <c r="AM12" s="1786"/>
    </row>
    <row r="13" spans="1:39" s="245" customFormat="1" ht="19.5" customHeight="1">
      <c r="A13" s="1734" t="s">
        <v>404</v>
      </c>
      <c r="B13" s="1787"/>
      <c r="C13" s="1739" t="s">
        <v>405</v>
      </c>
      <c r="D13" s="1719"/>
      <c r="E13" s="1719"/>
      <c r="F13" s="1719"/>
      <c r="G13" s="1788"/>
      <c r="H13" s="1743">
        <v>28198600</v>
      </c>
      <c r="I13" s="1744"/>
      <c r="J13" s="1744"/>
      <c r="K13" s="1744"/>
      <c r="L13" s="1789"/>
      <c r="M13" s="1759">
        <v>26806338</v>
      </c>
      <c r="N13" s="1760"/>
      <c r="O13" s="1760"/>
      <c r="P13" s="1760"/>
      <c r="Q13" s="1789"/>
      <c r="R13" s="1759">
        <v>28158854</v>
      </c>
      <c r="S13" s="1744"/>
      <c r="T13" s="1744"/>
      <c r="U13" s="1744"/>
      <c r="V13" s="1789"/>
      <c r="W13" s="724" t="s">
        <v>612</v>
      </c>
      <c r="X13" s="1760">
        <v>227400</v>
      </c>
      <c r="Y13" s="1744"/>
      <c r="Z13" s="1744"/>
      <c r="AA13" s="722" t="s">
        <v>613</v>
      </c>
      <c r="AB13" s="1792"/>
      <c r="AC13" s="1761">
        <f>H13+M13+R13+W14</f>
        <v>84359892</v>
      </c>
      <c r="AD13" s="1762"/>
      <c r="AE13" s="1762"/>
      <c r="AF13" s="1762"/>
      <c r="AG13" s="738"/>
      <c r="AH13" s="1743">
        <v>102</v>
      </c>
      <c r="AI13" s="1744"/>
      <c r="AJ13" s="1793"/>
      <c r="AK13" s="1743">
        <v>5</v>
      </c>
      <c r="AL13" s="1744"/>
      <c r="AM13" s="1794"/>
    </row>
    <row r="14" spans="1:39" s="245" customFormat="1" ht="19.5" customHeight="1">
      <c r="A14" s="1735"/>
      <c r="B14" s="1738"/>
      <c r="C14" s="1740"/>
      <c r="D14" s="1740"/>
      <c r="E14" s="1740"/>
      <c r="F14" s="1740"/>
      <c r="G14" s="1742"/>
      <c r="H14" s="1745"/>
      <c r="I14" s="1746"/>
      <c r="J14" s="1746"/>
      <c r="K14" s="1746"/>
      <c r="L14" s="1768"/>
      <c r="M14" s="1767"/>
      <c r="N14" s="1791"/>
      <c r="O14" s="1791"/>
      <c r="P14" s="1791"/>
      <c r="Q14" s="1758"/>
      <c r="R14" s="1745"/>
      <c r="S14" s="1746"/>
      <c r="T14" s="1746"/>
      <c r="U14" s="1746"/>
      <c r="V14" s="1758"/>
      <c r="W14" s="1795">
        <v>1196100</v>
      </c>
      <c r="X14" s="1796"/>
      <c r="Y14" s="1796"/>
      <c r="Z14" s="1796"/>
      <c r="AA14" s="1796"/>
      <c r="AB14" s="1772"/>
      <c r="AC14" s="1778"/>
      <c r="AD14" s="1779"/>
      <c r="AE14" s="1779"/>
      <c r="AF14" s="1779"/>
      <c r="AG14" s="737"/>
      <c r="AH14" s="1745"/>
      <c r="AI14" s="1746"/>
      <c r="AJ14" s="1776"/>
      <c r="AK14" s="1745"/>
      <c r="AL14" s="1746"/>
      <c r="AM14" s="1777"/>
    </row>
    <row r="15" spans="1:39" s="245" customFormat="1" ht="19.5" customHeight="1">
      <c r="A15" s="1735"/>
      <c r="B15" s="1622"/>
      <c r="C15" s="1591" t="s">
        <v>406</v>
      </c>
      <c r="D15" s="1750"/>
      <c r="E15" s="1750"/>
      <c r="F15" s="1750"/>
      <c r="G15" s="1790"/>
      <c r="H15" s="1752">
        <v>31326427</v>
      </c>
      <c r="I15" s="1753"/>
      <c r="J15" s="1753"/>
      <c r="K15" s="1753"/>
      <c r="L15" s="1756"/>
      <c r="M15" s="1769">
        <v>4111747</v>
      </c>
      <c r="N15" s="1770"/>
      <c r="O15" s="1770"/>
      <c r="P15" s="1770"/>
      <c r="Q15" s="1756"/>
      <c r="R15" s="1769">
        <v>0</v>
      </c>
      <c r="S15" s="1753"/>
      <c r="T15" s="1753"/>
      <c r="U15" s="1753"/>
      <c r="V15" s="1756"/>
      <c r="W15" s="739" t="s">
        <v>612</v>
      </c>
      <c r="X15" s="1770">
        <v>925956</v>
      </c>
      <c r="Y15" s="1753"/>
      <c r="Z15" s="1753"/>
      <c r="AA15" s="732" t="s">
        <v>613</v>
      </c>
      <c r="AB15" s="1771"/>
      <c r="AC15" s="1773">
        <f>H15+M15+R15+W16</f>
        <v>41215485</v>
      </c>
      <c r="AD15" s="1774"/>
      <c r="AE15" s="1774"/>
      <c r="AF15" s="1774"/>
      <c r="AG15" s="735"/>
      <c r="AH15" s="1752">
        <v>163</v>
      </c>
      <c r="AI15" s="1753"/>
      <c r="AJ15" s="1775"/>
      <c r="AK15" s="1752">
        <v>5</v>
      </c>
      <c r="AL15" s="1753"/>
      <c r="AM15" s="1777"/>
    </row>
    <row r="16" spans="1:39" s="245" customFormat="1" ht="19.5" customHeight="1">
      <c r="A16" s="1735"/>
      <c r="B16" s="1738"/>
      <c r="C16" s="1740"/>
      <c r="D16" s="1740"/>
      <c r="E16" s="1740"/>
      <c r="F16" s="1740"/>
      <c r="G16" s="1742"/>
      <c r="H16" s="1745"/>
      <c r="I16" s="1746"/>
      <c r="J16" s="1746"/>
      <c r="K16" s="1746"/>
      <c r="L16" s="1768"/>
      <c r="M16" s="1767"/>
      <c r="N16" s="1791"/>
      <c r="O16" s="1791"/>
      <c r="P16" s="1791"/>
      <c r="Q16" s="1758"/>
      <c r="R16" s="1745"/>
      <c r="S16" s="1746"/>
      <c r="T16" s="1746"/>
      <c r="U16" s="1746"/>
      <c r="V16" s="1758"/>
      <c r="W16" s="1767">
        <v>5777311</v>
      </c>
      <c r="X16" s="1746"/>
      <c r="Y16" s="1746"/>
      <c r="Z16" s="1746"/>
      <c r="AA16" s="1746"/>
      <c r="AB16" s="1772"/>
      <c r="AC16" s="1763"/>
      <c r="AD16" s="1764"/>
      <c r="AE16" s="1764"/>
      <c r="AF16" s="1764"/>
      <c r="AG16" s="737"/>
      <c r="AH16" s="1745"/>
      <c r="AI16" s="1746"/>
      <c r="AJ16" s="1776"/>
      <c r="AK16" s="1745"/>
      <c r="AL16" s="1746"/>
      <c r="AM16" s="1777"/>
    </row>
    <row r="17" spans="1:39" s="245" customFormat="1" ht="19.5" customHeight="1">
      <c r="A17" s="1735"/>
      <c r="B17" s="1622"/>
      <c r="C17" s="1591" t="s">
        <v>506</v>
      </c>
      <c r="D17" s="1750"/>
      <c r="E17" s="1750"/>
      <c r="F17" s="1750"/>
      <c r="G17" s="1790"/>
      <c r="H17" s="1752">
        <v>1459900</v>
      </c>
      <c r="I17" s="1780"/>
      <c r="J17" s="1780"/>
      <c r="K17" s="1780"/>
      <c r="L17" s="1756"/>
      <c r="M17" s="1769">
        <v>3209100</v>
      </c>
      <c r="N17" s="1753"/>
      <c r="O17" s="1753"/>
      <c r="P17" s="1753"/>
      <c r="Q17" s="1756"/>
      <c r="R17" s="1769">
        <v>0</v>
      </c>
      <c r="S17" s="1753"/>
      <c r="T17" s="1753"/>
      <c r="U17" s="1753"/>
      <c r="V17" s="1756"/>
      <c r="W17" s="733" t="s">
        <v>612</v>
      </c>
      <c r="X17" s="1770">
        <v>259699</v>
      </c>
      <c r="Y17" s="1753"/>
      <c r="Z17" s="1753"/>
      <c r="AA17" s="734" t="s">
        <v>613</v>
      </c>
      <c r="AB17" s="1771"/>
      <c r="AC17" s="1773">
        <f>H17+M17+R17+W18</f>
        <v>4928699</v>
      </c>
      <c r="AD17" s="1774"/>
      <c r="AE17" s="1774"/>
      <c r="AF17" s="1774"/>
      <c r="AG17" s="735"/>
      <c r="AH17" s="1752">
        <v>33</v>
      </c>
      <c r="AI17" s="1753"/>
      <c r="AJ17" s="1775"/>
      <c r="AK17" s="1752">
        <v>3</v>
      </c>
      <c r="AL17" s="1753"/>
      <c r="AM17" s="1777"/>
    </row>
    <row r="18" spans="1:39" s="245" customFormat="1" ht="19.5" customHeight="1">
      <c r="A18" s="1735"/>
      <c r="B18" s="1738"/>
      <c r="C18" s="1740"/>
      <c r="D18" s="1740"/>
      <c r="E18" s="1740"/>
      <c r="F18" s="1740"/>
      <c r="G18" s="1742"/>
      <c r="H18" s="1797"/>
      <c r="I18" s="1798"/>
      <c r="J18" s="1798"/>
      <c r="K18" s="1798"/>
      <c r="L18" s="1758"/>
      <c r="M18" s="1745"/>
      <c r="N18" s="1746"/>
      <c r="O18" s="1746"/>
      <c r="P18" s="1746"/>
      <c r="Q18" s="1758"/>
      <c r="R18" s="1745"/>
      <c r="S18" s="1746"/>
      <c r="T18" s="1746"/>
      <c r="U18" s="1746"/>
      <c r="V18" s="1758"/>
      <c r="W18" s="1767">
        <v>259699</v>
      </c>
      <c r="X18" s="1746"/>
      <c r="Y18" s="1746"/>
      <c r="Z18" s="1746"/>
      <c r="AA18" s="1746"/>
      <c r="AB18" s="1772"/>
      <c r="AC18" s="1763"/>
      <c r="AD18" s="1764"/>
      <c r="AE18" s="1764"/>
      <c r="AF18" s="1764"/>
      <c r="AG18" s="737"/>
      <c r="AH18" s="1745"/>
      <c r="AI18" s="1746"/>
      <c r="AJ18" s="1776"/>
      <c r="AK18" s="1745"/>
      <c r="AL18" s="1746"/>
      <c r="AM18" s="1777"/>
    </row>
    <row r="19" spans="1:39" s="245" customFormat="1" ht="19.5" customHeight="1">
      <c r="A19" s="1735"/>
      <c r="B19" s="1622"/>
      <c r="C19" s="1591" t="s">
        <v>614</v>
      </c>
      <c r="D19" s="1750"/>
      <c r="E19" s="1750"/>
      <c r="F19" s="1750"/>
      <c r="G19" s="1790"/>
      <c r="H19" s="1752">
        <v>11284677</v>
      </c>
      <c r="I19" s="1780"/>
      <c r="J19" s="1780"/>
      <c r="K19" s="1780"/>
      <c r="L19" s="1756"/>
      <c r="M19" s="1769">
        <v>1024528</v>
      </c>
      <c r="N19" s="1753"/>
      <c r="O19" s="1753"/>
      <c r="P19" s="1753"/>
      <c r="Q19" s="1756"/>
      <c r="R19" s="1769">
        <v>5059256</v>
      </c>
      <c r="S19" s="1753"/>
      <c r="T19" s="1753"/>
      <c r="U19" s="1753"/>
      <c r="V19" s="1756"/>
      <c r="W19" s="733" t="s">
        <v>612</v>
      </c>
      <c r="X19" s="1770">
        <v>309401</v>
      </c>
      <c r="Y19" s="1753"/>
      <c r="Z19" s="1753"/>
      <c r="AA19" s="734" t="s">
        <v>613</v>
      </c>
      <c r="AB19" s="1771"/>
      <c r="AC19" s="1773">
        <f>H19+M19+R19+W20</f>
        <v>17681973</v>
      </c>
      <c r="AD19" s="1774"/>
      <c r="AE19" s="1774"/>
      <c r="AF19" s="1774"/>
      <c r="AG19" s="735"/>
      <c r="AH19" s="1752">
        <v>4</v>
      </c>
      <c r="AI19" s="1753"/>
      <c r="AJ19" s="1775"/>
      <c r="AK19" s="1752">
        <v>0</v>
      </c>
      <c r="AL19" s="1753"/>
      <c r="AM19" s="1777"/>
    </row>
    <row r="20" spans="1:39" s="245" customFormat="1" ht="19.5" customHeight="1">
      <c r="A20" s="1735"/>
      <c r="B20" s="1738"/>
      <c r="C20" s="1740"/>
      <c r="D20" s="1740"/>
      <c r="E20" s="1740"/>
      <c r="F20" s="1740"/>
      <c r="G20" s="1742"/>
      <c r="H20" s="1797"/>
      <c r="I20" s="1798"/>
      <c r="J20" s="1798"/>
      <c r="K20" s="1798"/>
      <c r="L20" s="1758"/>
      <c r="M20" s="1745"/>
      <c r="N20" s="1746"/>
      <c r="O20" s="1746"/>
      <c r="P20" s="1746"/>
      <c r="Q20" s="1758"/>
      <c r="R20" s="1745"/>
      <c r="S20" s="1746"/>
      <c r="T20" s="1746"/>
      <c r="U20" s="1746"/>
      <c r="V20" s="1758"/>
      <c r="W20" s="1767">
        <v>313512</v>
      </c>
      <c r="X20" s="1746"/>
      <c r="Y20" s="1746"/>
      <c r="Z20" s="1746"/>
      <c r="AA20" s="1746"/>
      <c r="AB20" s="1772"/>
      <c r="AC20" s="1763"/>
      <c r="AD20" s="1764"/>
      <c r="AE20" s="1764"/>
      <c r="AF20" s="1764"/>
      <c r="AG20" s="737"/>
      <c r="AH20" s="1745"/>
      <c r="AI20" s="1746"/>
      <c r="AJ20" s="1776"/>
      <c r="AK20" s="1745"/>
      <c r="AL20" s="1746"/>
      <c r="AM20" s="1777"/>
    </row>
    <row r="21" spans="1:39" s="245" customFormat="1" ht="19.5" customHeight="1">
      <c r="A21" s="1735"/>
      <c r="B21" s="1622"/>
      <c r="C21" s="1799" t="s">
        <v>11</v>
      </c>
      <c r="D21" s="1750"/>
      <c r="E21" s="1750"/>
      <c r="F21" s="1750"/>
      <c r="G21" s="1593"/>
      <c r="H21" s="1752">
        <f>SUM(H13:K20)</f>
        <v>72269604</v>
      </c>
      <c r="I21" s="1780"/>
      <c r="J21" s="1780"/>
      <c r="K21" s="1780"/>
      <c r="L21" s="1756"/>
      <c r="M21" s="1752">
        <f>SUM(M13:P20)</f>
        <v>35151713</v>
      </c>
      <c r="N21" s="1780"/>
      <c r="O21" s="1780"/>
      <c r="P21" s="1780"/>
      <c r="Q21" s="1756"/>
      <c r="R21" s="1752">
        <f>SUM(R13:U20)</f>
        <v>33218110</v>
      </c>
      <c r="S21" s="1780"/>
      <c r="T21" s="1780"/>
      <c r="U21" s="1780"/>
      <c r="V21" s="1756"/>
      <c r="W21" s="733" t="s">
        <v>607</v>
      </c>
      <c r="X21" s="1753">
        <f>SUM(X13,X15,X17,X19)</f>
        <v>1722456</v>
      </c>
      <c r="Y21" s="1753"/>
      <c r="Z21" s="1753"/>
      <c r="AA21" s="734" t="s">
        <v>608</v>
      </c>
      <c r="AB21" s="1771"/>
      <c r="AC21" s="1778">
        <f>H21+M21+R21+W22</f>
        <v>148186049</v>
      </c>
      <c r="AD21" s="1779"/>
      <c r="AE21" s="1779"/>
      <c r="AF21" s="1779"/>
      <c r="AG21" s="735"/>
      <c r="AH21" s="1752">
        <f>SUM(AH13:AI20)</f>
        <v>302</v>
      </c>
      <c r="AI21" s="1753"/>
      <c r="AJ21" s="1775"/>
      <c r="AK21" s="1752">
        <f>SUM(AK13:AL20)</f>
        <v>13</v>
      </c>
      <c r="AL21" s="1753"/>
      <c r="AM21" s="1777"/>
    </row>
    <row r="22" spans="1:39" s="245" customFormat="1" ht="19.5" customHeight="1" thickBot="1">
      <c r="A22" s="1736"/>
      <c r="B22" s="1723"/>
      <c r="C22" s="1721"/>
      <c r="D22" s="1721"/>
      <c r="E22" s="1721"/>
      <c r="F22" s="1721"/>
      <c r="G22" s="1722"/>
      <c r="H22" s="1781"/>
      <c r="I22" s="1782"/>
      <c r="J22" s="1782"/>
      <c r="K22" s="1782"/>
      <c r="L22" s="1800"/>
      <c r="M22" s="1781"/>
      <c r="N22" s="1782"/>
      <c r="O22" s="1782"/>
      <c r="P22" s="1782"/>
      <c r="Q22" s="1800"/>
      <c r="R22" s="1781"/>
      <c r="S22" s="1782"/>
      <c r="T22" s="1782"/>
      <c r="U22" s="1782"/>
      <c r="V22" s="1800"/>
      <c r="W22" s="1754">
        <f>SUM(W14,W16,W18,W20)</f>
        <v>7546622</v>
      </c>
      <c r="X22" s="1755"/>
      <c r="Y22" s="1755"/>
      <c r="Z22" s="1755"/>
      <c r="AA22" s="1755"/>
      <c r="AB22" s="1801"/>
      <c r="AC22" s="1783"/>
      <c r="AD22" s="1784"/>
      <c r="AE22" s="1784"/>
      <c r="AF22" s="1784"/>
      <c r="AG22" s="741"/>
      <c r="AH22" s="1754"/>
      <c r="AI22" s="1755"/>
      <c r="AJ22" s="1785"/>
      <c r="AK22" s="1754"/>
      <c r="AL22" s="1755"/>
      <c r="AM22" s="1802"/>
    </row>
    <row r="23" spans="1:39" s="245" customFormat="1" ht="19.5" customHeight="1">
      <c r="A23" s="1734" t="s">
        <v>615</v>
      </c>
      <c r="B23" s="1787"/>
      <c r="C23" s="1739" t="s">
        <v>616</v>
      </c>
      <c r="D23" s="1719"/>
      <c r="E23" s="1719"/>
      <c r="F23" s="1719"/>
      <c r="G23" s="1788"/>
      <c r="H23" s="1743">
        <v>34396089</v>
      </c>
      <c r="I23" s="1803"/>
      <c r="J23" s="1803"/>
      <c r="K23" s="1803"/>
      <c r="L23" s="1789"/>
      <c r="M23" s="1759">
        <v>96776597</v>
      </c>
      <c r="N23" s="1744"/>
      <c r="O23" s="1744"/>
      <c r="P23" s="1744"/>
      <c r="Q23" s="1789"/>
      <c r="R23" s="1759">
        <v>278324560</v>
      </c>
      <c r="S23" s="1744"/>
      <c r="T23" s="1744"/>
      <c r="U23" s="1744"/>
      <c r="V23" s="1789"/>
      <c r="W23" s="733" t="s">
        <v>607</v>
      </c>
      <c r="X23" s="1760">
        <v>458500</v>
      </c>
      <c r="Y23" s="1744"/>
      <c r="Z23" s="1744"/>
      <c r="AA23" s="734" t="s">
        <v>608</v>
      </c>
      <c r="AB23" s="1771"/>
      <c r="AC23" s="1778">
        <f>H23+M23+R23+W24</f>
        <v>419634874</v>
      </c>
      <c r="AD23" s="1779"/>
      <c r="AE23" s="1779"/>
      <c r="AF23" s="1779"/>
      <c r="AG23" s="735"/>
      <c r="AH23" s="1743">
        <v>744</v>
      </c>
      <c r="AI23" s="1744"/>
      <c r="AJ23" s="1793"/>
      <c r="AK23" s="1743">
        <v>35</v>
      </c>
      <c r="AL23" s="1744"/>
      <c r="AM23" s="1804"/>
    </row>
    <row r="24" spans="1:39" s="245" customFormat="1" ht="19.5" customHeight="1">
      <c r="A24" s="1735"/>
      <c r="B24" s="1623"/>
      <c r="C24" s="1740"/>
      <c r="D24" s="1740"/>
      <c r="E24" s="1740"/>
      <c r="F24" s="1740"/>
      <c r="G24" s="1742"/>
      <c r="H24" s="1797"/>
      <c r="I24" s="1798"/>
      <c r="J24" s="1798"/>
      <c r="K24" s="1798"/>
      <c r="L24" s="1758"/>
      <c r="M24" s="1745"/>
      <c r="N24" s="1746"/>
      <c r="O24" s="1746"/>
      <c r="P24" s="1746"/>
      <c r="Q24" s="1758"/>
      <c r="R24" s="1745"/>
      <c r="S24" s="1746"/>
      <c r="T24" s="1746"/>
      <c r="U24" s="1746"/>
      <c r="V24" s="1758"/>
      <c r="W24" s="1767">
        <v>10137628</v>
      </c>
      <c r="X24" s="1746"/>
      <c r="Y24" s="1746"/>
      <c r="Z24" s="1746"/>
      <c r="AA24" s="1746"/>
      <c r="AB24" s="1772"/>
      <c r="AC24" s="1778"/>
      <c r="AD24" s="1779"/>
      <c r="AE24" s="1779"/>
      <c r="AF24" s="1779"/>
      <c r="AG24" s="737"/>
      <c r="AH24" s="1745"/>
      <c r="AI24" s="1746"/>
      <c r="AJ24" s="1776"/>
      <c r="AK24" s="1745"/>
      <c r="AL24" s="1746"/>
      <c r="AM24" s="1805"/>
    </row>
    <row r="25" spans="1:39" s="245" customFormat="1" ht="19.5" customHeight="1">
      <c r="A25" s="1735"/>
      <c r="B25" s="1622"/>
      <c r="C25" s="1806" t="s">
        <v>617</v>
      </c>
      <c r="D25" s="1750"/>
      <c r="E25" s="1750"/>
      <c r="F25" s="1750"/>
      <c r="G25" s="1790"/>
      <c r="H25" s="1752">
        <v>1691068</v>
      </c>
      <c r="I25" s="1780"/>
      <c r="J25" s="1780"/>
      <c r="K25" s="1780"/>
      <c r="L25" s="1756"/>
      <c r="M25" s="1769">
        <v>18626245</v>
      </c>
      <c r="N25" s="1753"/>
      <c r="O25" s="1753"/>
      <c r="P25" s="1753"/>
      <c r="Q25" s="1756"/>
      <c r="R25" s="1769">
        <v>7545881</v>
      </c>
      <c r="S25" s="1753"/>
      <c r="T25" s="1753"/>
      <c r="U25" s="1753"/>
      <c r="V25" s="1756"/>
      <c r="W25" s="733" t="s">
        <v>607</v>
      </c>
      <c r="X25" s="1770">
        <v>168100</v>
      </c>
      <c r="Y25" s="1753"/>
      <c r="Z25" s="1753"/>
      <c r="AA25" s="734" t="s">
        <v>608</v>
      </c>
      <c r="AB25" s="1771"/>
      <c r="AC25" s="1773">
        <f>H25+M25+R25+W26</f>
        <v>28031294</v>
      </c>
      <c r="AD25" s="1774"/>
      <c r="AE25" s="1774"/>
      <c r="AF25" s="1774"/>
      <c r="AG25" s="735"/>
      <c r="AH25" s="1752">
        <v>145</v>
      </c>
      <c r="AI25" s="1753"/>
      <c r="AJ25" s="1775"/>
      <c r="AK25" s="1752">
        <v>8</v>
      </c>
      <c r="AL25" s="1753"/>
      <c r="AM25" s="1786"/>
    </row>
    <row r="26" spans="1:39" s="245" customFormat="1" ht="19.5" customHeight="1">
      <c r="A26" s="1735"/>
      <c r="B26" s="1738"/>
      <c r="C26" s="1740"/>
      <c r="D26" s="1740"/>
      <c r="E26" s="1740"/>
      <c r="F26" s="1740"/>
      <c r="G26" s="1742"/>
      <c r="H26" s="1797"/>
      <c r="I26" s="1798"/>
      <c r="J26" s="1798"/>
      <c r="K26" s="1798"/>
      <c r="L26" s="1758"/>
      <c r="M26" s="1745"/>
      <c r="N26" s="1746"/>
      <c r="O26" s="1746"/>
      <c r="P26" s="1746"/>
      <c r="Q26" s="1758"/>
      <c r="R26" s="1745"/>
      <c r="S26" s="1746"/>
      <c r="T26" s="1746"/>
      <c r="U26" s="1746"/>
      <c r="V26" s="1758"/>
      <c r="W26" s="1767">
        <v>168100</v>
      </c>
      <c r="X26" s="1746"/>
      <c r="Y26" s="1746"/>
      <c r="Z26" s="1746"/>
      <c r="AA26" s="1746"/>
      <c r="AB26" s="1772"/>
      <c r="AC26" s="1763"/>
      <c r="AD26" s="1764"/>
      <c r="AE26" s="1764"/>
      <c r="AF26" s="1764"/>
      <c r="AG26" s="737"/>
      <c r="AH26" s="1745"/>
      <c r="AI26" s="1746"/>
      <c r="AJ26" s="1776"/>
      <c r="AK26" s="1745"/>
      <c r="AL26" s="1746"/>
      <c r="AM26" s="1805"/>
    </row>
    <row r="27" spans="1:39" s="245" customFormat="1" ht="19.5" customHeight="1">
      <c r="A27" s="1735"/>
      <c r="B27" s="1622"/>
      <c r="C27" s="1591" t="s">
        <v>618</v>
      </c>
      <c r="D27" s="1750"/>
      <c r="E27" s="1750"/>
      <c r="F27" s="1750"/>
      <c r="G27" s="1790"/>
      <c r="H27" s="1752">
        <v>0</v>
      </c>
      <c r="I27" s="1780"/>
      <c r="J27" s="1780"/>
      <c r="K27" s="1780"/>
      <c r="L27" s="1756"/>
      <c r="M27" s="1769">
        <v>2464300</v>
      </c>
      <c r="N27" s="1753"/>
      <c r="O27" s="1753"/>
      <c r="P27" s="1753"/>
      <c r="Q27" s="1756"/>
      <c r="R27" s="1752">
        <v>0</v>
      </c>
      <c r="S27" s="1753"/>
      <c r="T27" s="1753"/>
      <c r="U27" s="1753"/>
      <c r="V27" s="1756"/>
      <c r="W27" s="733" t="s">
        <v>607</v>
      </c>
      <c r="X27" s="1753">
        <v>0</v>
      </c>
      <c r="Y27" s="1753"/>
      <c r="Z27" s="1753"/>
      <c r="AA27" s="734" t="s">
        <v>608</v>
      </c>
      <c r="AB27" s="1771"/>
      <c r="AC27" s="1773">
        <f>H27+M27+R27+W28</f>
        <v>2464300</v>
      </c>
      <c r="AD27" s="1774"/>
      <c r="AE27" s="1774"/>
      <c r="AF27" s="1774"/>
      <c r="AG27" s="735"/>
      <c r="AH27" s="1752">
        <v>8</v>
      </c>
      <c r="AI27" s="1753"/>
      <c r="AJ27" s="1775"/>
      <c r="AK27" s="1752">
        <v>1</v>
      </c>
      <c r="AL27" s="1753"/>
      <c r="AM27" s="1786"/>
    </row>
    <row r="28" spans="1:39" s="245" customFormat="1" ht="19.5" customHeight="1">
      <c r="A28" s="1735"/>
      <c r="B28" s="1738"/>
      <c r="C28" s="1740"/>
      <c r="D28" s="1740"/>
      <c r="E28" s="1740"/>
      <c r="F28" s="1740"/>
      <c r="G28" s="1742"/>
      <c r="H28" s="1797"/>
      <c r="I28" s="1798"/>
      <c r="J28" s="1798"/>
      <c r="K28" s="1798"/>
      <c r="L28" s="1758"/>
      <c r="M28" s="1745"/>
      <c r="N28" s="1746"/>
      <c r="O28" s="1746"/>
      <c r="P28" s="1746"/>
      <c r="Q28" s="1758"/>
      <c r="R28" s="1745"/>
      <c r="S28" s="1746"/>
      <c r="T28" s="1746"/>
      <c r="U28" s="1746"/>
      <c r="V28" s="1758"/>
      <c r="W28" s="1745">
        <v>0</v>
      </c>
      <c r="X28" s="1746"/>
      <c r="Y28" s="1746"/>
      <c r="Z28" s="1746"/>
      <c r="AA28" s="1746"/>
      <c r="AB28" s="1772"/>
      <c r="AC28" s="1763"/>
      <c r="AD28" s="1764"/>
      <c r="AE28" s="1764"/>
      <c r="AF28" s="1764"/>
      <c r="AG28" s="737"/>
      <c r="AH28" s="1745"/>
      <c r="AI28" s="1746"/>
      <c r="AJ28" s="1776"/>
      <c r="AK28" s="1745"/>
      <c r="AL28" s="1746"/>
      <c r="AM28" s="1805"/>
    </row>
    <row r="29" spans="1:39" s="245" customFormat="1" ht="19.5" customHeight="1">
      <c r="A29" s="1735"/>
      <c r="B29" s="1622"/>
      <c r="C29" s="1591" t="s">
        <v>619</v>
      </c>
      <c r="D29" s="1750"/>
      <c r="E29" s="1750"/>
      <c r="F29" s="1750"/>
      <c r="G29" s="1790"/>
      <c r="H29" s="1752">
        <v>87900</v>
      </c>
      <c r="I29" s="1780"/>
      <c r="J29" s="1780"/>
      <c r="K29" s="1780"/>
      <c r="L29" s="1756"/>
      <c r="M29" s="1769">
        <v>9944600</v>
      </c>
      <c r="N29" s="1753"/>
      <c r="O29" s="1753"/>
      <c r="P29" s="1753"/>
      <c r="Q29" s="1756"/>
      <c r="R29" s="1769">
        <v>0</v>
      </c>
      <c r="S29" s="1753"/>
      <c r="T29" s="1753"/>
      <c r="U29" s="1753"/>
      <c r="V29" s="1756"/>
      <c r="W29" s="733" t="s">
        <v>607</v>
      </c>
      <c r="X29" s="1753">
        <v>0</v>
      </c>
      <c r="Y29" s="1753"/>
      <c r="Z29" s="1753"/>
      <c r="AA29" s="734" t="s">
        <v>608</v>
      </c>
      <c r="AB29" s="1771"/>
      <c r="AC29" s="1773">
        <f>H29+M29+R29+W30</f>
        <v>10032500</v>
      </c>
      <c r="AD29" s="1774"/>
      <c r="AE29" s="1774"/>
      <c r="AF29" s="1774"/>
      <c r="AG29" s="735"/>
      <c r="AH29" s="1752">
        <v>9</v>
      </c>
      <c r="AI29" s="1753"/>
      <c r="AJ29" s="1775"/>
      <c r="AK29" s="1752">
        <v>4</v>
      </c>
      <c r="AL29" s="1753"/>
      <c r="AM29" s="1786"/>
    </row>
    <row r="30" spans="1:39" s="245" customFormat="1" ht="19.5" customHeight="1">
      <c r="A30" s="1735"/>
      <c r="B30" s="1738"/>
      <c r="C30" s="1740"/>
      <c r="D30" s="1740"/>
      <c r="E30" s="1740"/>
      <c r="F30" s="1740"/>
      <c r="G30" s="1742"/>
      <c r="H30" s="1797"/>
      <c r="I30" s="1798"/>
      <c r="J30" s="1798"/>
      <c r="K30" s="1798"/>
      <c r="L30" s="1758"/>
      <c r="M30" s="1745"/>
      <c r="N30" s="1746"/>
      <c r="O30" s="1746"/>
      <c r="P30" s="1746"/>
      <c r="Q30" s="1758"/>
      <c r="R30" s="1745"/>
      <c r="S30" s="1746"/>
      <c r="T30" s="1746"/>
      <c r="U30" s="1746"/>
      <c r="V30" s="1758"/>
      <c r="W30" s="1745">
        <v>0</v>
      </c>
      <c r="X30" s="1746"/>
      <c r="Y30" s="1746"/>
      <c r="Z30" s="1746"/>
      <c r="AA30" s="1746"/>
      <c r="AB30" s="1772"/>
      <c r="AC30" s="1763"/>
      <c r="AD30" s="1764"/>
      <c r="AE30" s="1764"/>
      <c r="AF30" s="1764"/>
      <c r="AG30" s="737"/>
      <c r="AH30" s="1745"/>
      <c r="AI30" s="1746"/>
      <c r="AJ30" s="1776"/>
      <c r="AK30" s="1745"/>
      <c r="AL30" s="1746"/>
      <c r="AM30" s="1805"/>
    </row>
    <row r="31" spans="1:39" s="245" customFormat="1" ht="19.5" customHeight="1">
      <c r="A31" s="1735"/>
      <c r="B31" s="1622"/>
      <c r="C31" s="1591" t="s">
        <v>620</v>
      </c>
      <c r="D31" s="1750"/>
      <c r="E31" s="1750"/>
      <c r="F31" s="1750"/>
      <c r="G31" s="1593"/>
      <c r="H31" s="1752">
        <v>0</v>
      </c>
      <c r="I31" s="1780"/>
      <c r="J31" s="1780"/>
      <c r="K31" s="1780"/>
      <c r="L31" s="1756"/>
      <c r="M31" s="1769">
        <v>0</v>
      </c>
      <c r="N31" s="1753"/>
      <c r="O31" s="1753"/>
      <c r="P31" s="1753"/>
      <c r="Q31" s="1756"/>
      <c r="R31" s="1769">
        <v>262688334</v>
      </c>
      <c r="S31" s="1753"/>
      <c r="T31" s="1753"/>
      <c r="U31" s="1753"/>
      <c r="V31" s="1756"/>
      <c r="W31" s="733" t="s">
        <v>607</v>
      </c>
      <c r="X31" s="1753">
        <v>0</v>
      </c>
      <c r="Y31" s="1753"/>
      <c r="Z31" s="1753"/>
      <c r="AA31" s="734" t="s">
        <v>608</v>
      </c>
      <c r="AB31" s="1771"/>
      <c r="AC31" s="1773">
        <f>H31+M31+R31+W32</f>
        <v>262688334</v>
      </c>
      <c r="AD31" s="1774"/>
      <c r="AE31" s="1774"/>
      <c r="AF31" s="1774"/>
      <c r="AG31" s="735"/>
      <c r="AH31" s="1752">
        <v>36</v>
      </c>
      <c r="AI31" s="1753"/>
      <c r="AJ31" s="1775"/>
      <c r="AK31" s="1752">
        <v>0</v>
      </c>
      <c r="AL31" s="1753"/>
      <c r="AM31" s="1786"/>
    </row>
    <row r="32" spans="1:39" s="245" customFormat="1" ht="19.5" customHeight="1">
      <c r="A32" s="1735"/>
      <c r="B32" s="1738"/>
      <c r="C32" s="1740"/>
      <c r="D32" s="1740"/>
      <c r="E32" s="1740"/>
      <c r="F32" s="1740"/>
      <c r="G32" s="1742"/>
      <c r="H32" s="1797"/>
      <c r="I32" s="1798"/>
      <c r="J32" s="1798"/>
      <c r="K32" s="1798"/>
      <c r="L32" s="1758"/>
      <c r="M32" s="1745"/>
      <c r="N32" s="1746"/>
      <c r="O32" s="1746"/>
      <c r="P32" s="1746"/>
      <c r="Q32" s="1758"/>
      <c r="R32" s="1745"/>
      <c r="S32" s="1746"/>
      <c r="T32" s="1746"/>
      <c r="U32" s="1746"/>
      <c r="V32" s="1758"/>
      <c r="W32" s="1745">
        <v>0</v>
      </c>
      <c r="X32" s="1746"/>
      <c r="Y32" s="1746"/>
      <c r="Z32" s="1746"/>
      <c r="AA32" s="1746"/>
      <c r="AB32" s="1772"/>
      <c r="AC32" s="1763"/>
      <c r="AD32" s="1764"/>
      <c r="AE32" s="1764"/>
      <c r="AF32" s="1764"/>
      <c r="AG32" s="737"/>
      <c r="AH32" s="1745"/>
      <c r="AI32" s="1746"/>
      <c r="AJ32" s="1776"/>
      <c r="AK32" s="1745"/>
      <c r="AL32" s="1746"/>
      <c r="AM32" s="1805"/>
    </row>
    <row r="33" spans="1:39" s="245" customFormat="1" ht="19.5" customHeight="1">
      <c r="A33" s="1735"/>
      <c r="B33" s="1622"/>
      <c r="C33" s="1591" t="s">
        <v>521</v>
      </c>
      <c r="D33" s="1750"/>
      <c r="E33" s="1750"/>
      <c r="F33" s="1750"/>
      <c r="G33" s="1593"/>
      <c r="H33" s="1752">
        <v>43561080</v>
      </c>
      <c r="I33" s="1780"/>
      <c r="J33" s="1780"/>
      <c r="K33" s="1780"/>
      <c r="L33" s="1756"/>
      <c r="M33" s="1769">
        <v>35826237</v>
      </c>
      <c r="N33" s="1753"/>
      <c r="O33" s="1753"/>
      <c r="P33" s="1753"/>
      <c r="Q33" s="1756"/>
      <c r="R33" s="1769">
        <v>183717431</v>
      </c>
      <c r="S33" s="1753"/>
      <c r="T33" s="1753"/>
      <c r="U33" s="1753"/>
      <c r="V33" s="1756"/>
      <c r="W33" s="733" t="s">
        <v>607</v>
      </c>
      <c r="X33" s="1770">
        <v>1407037</v>
      </c>
      <c r="Y33" s="1753"/>
      <c r="Z33" s="1753"/>
      <c r="AA33" s="734" t="s">
        <v>608</v>
      </c>
      <c r="AB33" s="1771"/>
      <c r="AC33" s="1773">
        <f>H33+M33+R33+W34</f>
        <v>270777234</v>
      </c>
      <c r="AD33" s="1774"/>
      <c r="AE33" s="1774"/>
      <c r="AF33" s="1774"/>
      <c r="AG33" s="735"/>
      <c r="AH33" s="1752">
        <v>579</v>
      </c>
      <c r="AI33" s="1753"/>
      <c r="AJ33" s="1775"/>
      <c r="AK33" s="1752">
        <v>16</v>
      </c>
      <c r="AL33" s="1753"/>
      <c r="AM33" s="1786"/>
    </row>
    <row r="34" spans="1:39" s="245" customFormat="1" ht="19.5" customHeight="1">
      <c r="A34" s="1735"/>
      <c r="B34" s="1738"/>
      <c r="C34" s="1740"/>
      <c r="D34" s="1740"/>
      <c r="E34" s="1740"/>
      <c r="F34" s="1740"/>
      <c r="G34" s="1742"/>
      <c r="H34" s="1797"/>
      <c r="I34" s="1798"/>
      <c r="J34" s="1798"/>
      <c r="K34" s="1798"/>
      <c r="L34" s="1758"/>
      <c r="M34" s="1745"/>
      <c r="N34" s="1746"/>
      <c r="O34" s="1746"/>
      <c r="P34" s="1746"/>
      <c r="Q34" s="1758"/>
      <c r="R34" s="1745"/>
      <c r="S34" s="1746"/>
      <c r="T34" s="1746"/>
      <c r="U34" s="1746"/>
      <c r="V34" s="1758"/>
      <c r="W34" s="1767">
        <v>7672486</v>
      </c>
      <c r="X34" s="1746"/>
      <c r="Y34" s="1746"/>
      <c r="Z34" s="1746"/>
      <c r="AA34" s="1746"/>
      <c r="AB34" s="1772"/>
      <c r="AC34" s="1763"/>
      <c r="AD34" s="1764"/>
      <c r="AE34" s="1764"/>
      <c r="AF34" s="1764"/>
      <c r="AG34" s="737"/>
      <c r="AH34" s="1745"/>
      <c r="AI34" s="1746"/>
      <c r="AJ34" s="1776"/>
      <c r="AK34" s="1745"/>
      <c r="AL34" s="1746"/>
      <c r="AM34" s="1805"/>
    </row>
    <row r="35" spans="1:39" s="245" customFormat="1" ht="19.5" customHeight="1">
      <c r="A35" s="1735"/>
      <c r="B35" s="1622"/>
      <c r="C35" s="1799" t="s">
        <v>11</v>
      </c>
      <c r="D35" s="1750"/>
      <c r="E35" s="1750"/>
      <c r="F35" s="1750"/>
      <c r="G35" s="1593"/>
      <c r="H35" s="1752">
        <f>SUM(H23:K34)</f>
        <v>79736137</v>
      </c>
      <c r="I35" s="1780"/>
      <c r="J35" s="1780"/>
      <c r="K35" s="1780"/>
      <c r="L35" s="1756"/>
      <c r="M35" s="1752">
        <f>SUM(M23:P34)</f>
        <v>163637979</v>
      </c>
      <c r="N35" s="1780"/>
      <c r="O35" s="1780"/>
      <c r="P35" s="1780"/>
      <c r="Q35" s="1756"/>
      <c r="R35" s="1752">
        <f>SUM(R23:U34)</f>
        <v>732276206</v>
      </c>
      <c r="S35" s="1780"/>
      <c r="T35" s="1780"/>
      <c r="U35" s="1780"/>
      <c r="V35" s="1756"/>
      <c r="W35" s="733" t="s">
        <v>607</v>
      </c>
      <c r="X35" s="1753">
        <f>SUM(X23,X25,X27,X29,X31,X33)</f>
        <v>2033637</v>
      </c>
      <c r="Y35" s="1753"/>
      <c r="Z35" s="1753"/>
      <c r="AA35" s="734" t="s">
        <v>608</v>
      </c>
      <c r="AB35" s="1771"/>
      <c r="AC35" s="1778">
        <f>H35+M35+R35+W36</f>
        <v>993628536</v>
      </c>
      <c r="AD35" s="1779"/>
      <c r="AE35" s="1779"/>
      <c r="AF35" s="1779"/>
      <c r="AG35" s="735"/>
      <c r="AH35" s="1752">
        <f>SUM(AH23:AI34)</f>
        <v>1521</v>
      </c>
      <c r="AI35" s="1753"/>
      <c r="AJ35" s="1775"/>
      <c r="AK35" s="1752">
        <f>SUM(AK23:AL34)</f>
        <v>64</v>
      </c>
      <c r="AL35" s="1753"/>
      <c r="AM35" s="1786"/>
    </row>
    <row r="36" spans="1:39" s="245" customFormat="1" ht="19.5" customHeight="1" thickBot="1">
      <c r="A36" s="1736"/>
      <c r="B36" s="1723"/>
      <c r="C36" s="1721"/>
      <c r="D36" s="1721"/>
      <c r="E36" s="1721"/>
      <c r="F36" s="1721"/>
      <c r="G36" s="1722"/>
      <c r="H36" s="1781"/>
      <c r="I36" s="1782"/>
      <c r="J36" s="1782"/>
      <c r="K36" s="1782"/>
      <c r="L36" s="1800"/>
      <c r="M36" s="1781"/>
      <c r="N36" s="1782"/>
      <c r="O36" s="1782"/>
      <c r="P36" s="1782"/>
      <c r="Q36" s="1800"/>
      <c r="R36" s="1781"/>
      <c r="S36" s="1782"/>
      <c r="T36" s="1782"/>
      <c r="U36" s="1782"/>
      <c r="V36" s="1800"/>
      <c r="W36" s="1754">
        <f>SUM(W24,W26,W28,W30,W32,W34)</f>
        <v>17978214</v>
      </c>
      <c r="X36" s="1755"/>
      <c r="Y36" s="1755"/>
      <c r="Z36" s="1755"/>
      <c r="AA36" s="1755"/>
      <c r="AB36" s="1801"/>
      <c r="AC36" s="1783"/>
      <c r="AD36" s="1784"/>
      <c r="AE36" s="1784"/>
      <c r="AF36" s="1784"/>
      <c r="AG36" s="741"/>
      <c r="AH36" s="1754"/>
      <c r="AI36" s="1755"/>
      <c r="AJ36" s="1785"/>
      <c r="AK36" s="1754"/>
      <c r="AL36" s="1755"/>
      <c r="AM36" s="1808"/>
    </row>
    <row r="37" spans="1:39" s="245" customFormat="1" ht="19.5" customHeight="1">
      <c r="A37" s="718"/>
      <c r="B37" s="743"/>
      <c r="C37" s="718"/>
      <c r="D37" s="744"/>
      <c r="E37" s="744"/>
      <c r="F37" s="744"/>
      <c r="G37" s="30"/>
      <c r="H37" s="30"/>
      <c r="I37" s="30"/>
      <c r="J37" s="30"/>
      <c r="K37" s="30"/>
      <c r="L37" s="745"/>
      <c r="M37" s="30"/>
      <c r="N37" s="30"/>
      <c r="O37" s="30"/>
      <c r="P37" s="30"/>
      <c r="Q37" s="745"/>
      <c r="R37" s="30"/>
      <c r="S37" s="30"/>
      <c r="T37" s="30"/>
      <c r="U37" s="30"/>
      <c r="V37" s="745"/>
      <c r="W37" s="30"/>
      <c r="X37" s="30"/>
      <c r="Y37" s="30"/>
      <c r="Z37" s="30"/>
      <c r="AA37" s="30"/>
      <c r="AB37" s="30"/>
      <c r="AC37" s="30"/>
      <c r="AD37" s="30"/>
      <c r="AE37" s="30"/>
      <c r="AF37" s="30"/>
      <c r="AG37" s="745"/>
      <c r="AH37" s="746"/>
      <c r="AI37" s="746"/>
      <c r="AJ37" s="30"/>
      <c r="AK37" s="746"/>
      <c r="AL37" s="746"/>
      <c r="AM37" s="30"/>
    </row>
    <row r="38" spans="1:39" s="245" customFormat="1" ht="18" customHeight="1">
      <c r="A38" s="747"/>
      <c r="B38" s="743"/>
      <c r="C38" s="718"/>
      <c r="D38" s="744"/>
      <c r="E38" s="748" t="s">
        <v>621</v>
      </c>
      <c r="F38" s="748"/>
      <c r="G38" s="748"/>
      <c r="H38" s="748"/>
      <c r="I38" s="748"/>
      <c r="J38" s="748"/>
      <c r="K38" s="748"/>
      <c r="L38" s="748"/>
      <c r="M38" s="748"/>
      <c r="N38" s="748"/>
      <c r="O38" s="748"/>
      <c r="P38" s="748"/>
      <c r="Q38" s="748"/>
      <c r="R38" s="748"/>
      <c r="S38" s="748"/>
      <c r="T38" s="748"/>
      <c r="U38" s="748"/>
      <c r="V38" s="745"/>
      <c r="W38" s="745"/>
      <c r="X38" s="745"/>
      <c r="Y38" s="745"/>
      <c r="Z38" s="30"/>
      <c r="AA38" s="30"/>
      <c r="AB38" s="30"/>
      <c r="AC38" s="30"/>
      <c r="AD38" s="30"/>
      <c r="AE38" s="30"/>
      <c r="AF38" s="30"/>
      <c r="AG38" s="745"/>
      <c r="AH38" s="746"/>
      <c r="AI38" s="746"/>
      <c r="AJ38" s="30"/>
      <c r="AK38" s="746"/>
      <c r="AL38" s="746"/>
      <c r="AM38" s="30"/>
    </row>
    <row r="39" spans="3:21" s="245" customFormat="1" ht="18" customHeight="1">
      <c r="C39" s="718"/>
      <c r="D39" s="743"/>
      <c r="E39" s="1807" t="s">
        <v>622</v>
      </c>
      <c r="F39" s="1807"/>
      <c r="G39" s="1807"/>
      <c r="H39" s="1807"/>
      <c r="I39" s="1807"/>
      <c r="J39" s="1807"/>
      <c r="K39" s="1807"/>
      <c r="L39" s="1807"/>
      <c r="M39" s="1807"/>
      <c r="N39" s="1807"/>
      <c r="O39" s="1807"/>
      <c r="P39" s="1807"/>
      <c r="Q39" s="1807"/>
      <c r="R39" s="1807"/>
      <c r="S39" s="1807"/>
      <c r="T39" s="1807"/>
      <c r="U39" s="1807"/>
    </row>
    <row r="40" spans="1:30" s="245" customFormat="1" ht="18" customHeight="1">
      <c r="A40" s="744"/>
      <c r="B40" s="744"/>
      <c r="C40" s="744"/>
      <c r="D40" s="744"/>
      <c r="E40" s="748" t="s">
        <v>623</v>
      </c>
      <c r="F40" s="748"/>
      <c r="G40" s="748"/>
      <c r="H40" s="748"/>
      <c r="I40" s="748"/>
      <c r="J40" s="748"/>
      <c r="K40" s="748"/>
      <c r="L40" s="748"/>
      <c r="M40" s="748"/>
      <c r="N40" s="748"/>
      <c r="O40" s="748"/>
      <c r="P40" s="748"/>
      <c r="Q40" s="748"/>
      <c r="R40" s="748"/>
      <c r="S40" s="748"/>
      <c r="T40" s="748"/>
      <c r="U40" s="748"/>
      <c r="V40" s="749"/>
      <c r="W40" s="749"/>
      <c r="X40" s="749"/>
      <c r="Y40" s="749"/>
      <c r="Z40" s="749"/>
      <c r="AA40" s="749"/>
      <c r="AB40" s="749"/>
      <c r="AC40" s="749"/>
      <c r="AD40" s="749"/>
    </row>
    <row r="41" spans="1:12" ht="18" customHeight="1">
      <c r="A41" s="508"/>
      <c r="B41" s="508"/>
      <c r="C41" s="508"/>
      <c r="D41" s="508"/>
      <c r="E41" s="508"/>
      <c r="F41" s="509"/>
      <c r="G41" s="509"/>
      <c r="H41" s="507"/>
      <c r="I41" s="507"/>
      <c r="J41" s="507"/>
      <c r="K41" s="507"/>
      <c r="L41" s="507"/>
    </row>
    <row r="42" spans="1:12" ht="18" customHeight="1">
      <c r="A42" s="508"/>
      <c r="B42" s="508"/>
      <c r="C42" s="508"/>
      <c r="D42" s="508"/>
      <c r="E42" s="508"/>
      <c r="F42" s="509"/>
      <c r="G42" s="509"/>
      <c r="H42" s="507"/>
      <c r="I42" s="507"/>
      <c r="J42" s="507"/>
      <c r="K42" s="507"/>
      <c r="L42" s="507"/>
    </row>
    <row r="43" spans="1:12" ht="18" customHeight="1">
      <c r="A43" s="513"/>
      <c r="B43" s="508"/>
      <c r="C43" s="508"/>
      <c r="D43" s="508"/>
      <c r="E43" s="508"/>
      <c r="F43" s="508"/>
      <c r="G43" s="509"/>
      <c r="H43" s="507"/>
      <c r="I43" s="507"/>
      <c r="J43" s="507"/>
      <c r="K43" s="507"/>
      <c r="L43" s="507"/>
    </row>
    <row r="44" spans="1:12" ht="18" customHeight="1">
      <c r="A44" s="513"/>
      <c r="B44" s="508"/>
      <c r="C44" s="508"/>
      <c r="D44" s="508"/>
      <c r="E44" s="508"/>
      <c r="F44" s="508"/>
      <c r="G44" s="509"/>
      <c r="H44" s="507"/>
      <c r="I44" s="507"/>
      <c r="J44" s="507"/>
      <c r="K44" s="507"/>
      <c r="L44" s="507"/>
    </row>
    <row r="45" spans="1:12" ht="18" customHeight="1">
      <c r="A45" s="513"/>
      <c r="B45" s="508"/>
      <c r="C45" s="508"/>
      <c r="D45" s="508"/>
      <c r="E45" s="508"/>
      <c r="F45" s="508"/>
      <c r="G45" s="509"/>
      <c r="H45" s="507"/>
      <c r="I45" s="507"/>
      <c r="J45" s="507"/>
      <c r="K45" s="507"/>
      <c r="L45" s="507"/>
    </row>
    <row r="46" spans="1:12" ht="18" customHeight="1">
      <c r="A46" s="513"/>
      <c r="B46" s="508"/>
      <c r="C46" s="508"/>
      <c r="D46" s="508"/>
      <c r="E46" s="508"/>
      <c r="F46" s="508"/>
      <c r="G46" s="509"/>
      <c r="H46" s="507"/>
      <c r="I46" s="507"/>
      <c r="J46" s="507"/>
      <c r="K46" s="507"/>
      <c r="L46" s="507"/>
    </row>
    <row r="47" spans="1:12" ht="18" customHeight="1">
      <c r="A47" s="513"/>
      <c r="B47" s="508"/>
      <c r="C47" s="508"/>
      <c r="D47" s="508"/>
      <c r="E47" s="508"/>
      <c r="F47" s="508"/>
      <c r="G47" s="509"/>
      <c r="H47" s="507"/>
      <c r="I47" s="507"/>
      <c r="J47" s="507"/>
      <c r="K47" s="507"/>
      <c r="L47" s="507"/>
    </row>
    <row r="48" spans="1:12" ht="18" customHeight="1">
      <c r="A48" s="513"/>
      <c r="B48" s="508"/>
      <c r="C48" s="508"/>
      <c r="D48" s="508"/>
      <c r="E48" s="508"/>
      <c r="F48" s="508"/>
      <c r="G48" s="509"/>
      <c r="H48" s="507"/>
      <c r="I48" s="507"/>
      <c r="J48" s="507"/>
      <c r="K48" s="507"/>
      <c r="L48" s="507"/>
    </row>
    <row r="49" spans="1:12" ht="18" customHeight="1">
      <c r="A49" s="513"/>
      <c r="C49" s="508"/>
      <c r="D49" s="508"/>
      <c r="E49" s="508"/>
      <c r="F49" s="508"/>
      <c r="G49" s="509"/>
      <c r="H49" s="507"/>
      <c r="I49" s="507"/>
      <c r="J49" s="507"/>
      <c r="K49" s="507"/>
      <c r="L49" s="507"/>
    </row>
    <row r="50" spans="1:12" ht="18" customHeight="1">
      <c r="A50" s="513"/>
      <c r="C50" s="508"/>
      <c r="D50" s="508"/>
      <c r="E50" s="508"/>
      <c r="F50" s="508"/>
      <c r="G50" s="509"/>
      <c r="H50" s="507"/>
      <c r="I50" s="507"/>
      <c r="J50" s="507"/>
      <c r="K50" s="507"/>
      <c r="L50" s="507"/>
    </row>
    <row r="51" spans="1:12" ht="18" customHeight="1">
      <c r="A51" s="513"/>
      <c r="C51" s="508"/>
      <c r="D51" s="508"/>
      <c r="E51" s="508"/>
      <c r="F51" s="508"/>
      <c r="G51" s="509"/>
      <c r="H51" s="507"/>
      <c r="I51" s="507"/>
      <c r="J51" s="507"/>
      <c r="K51" s="507"/>
      <c r="L51" s="507"/>
    </row>
    <row r="52" spans="1:12" ht="18" customHeight="1">
      <c r="A52" s="513"/>
      <c r="C52" s="508"/>
      <c r="D52" s="508"/>
      <c r="E52" s="508"/>
      <c r="F52" s="508"/>
      <c r="G52" s="509"/>
      <c r="H52" s="507"/>
      <c r="I52" s="507"/>
      <c r="J52" s="507"/>
      <c r="K52" s="507"/>
      <c r="L52" s="507"/>
    </row>
    <row r="53" spans="1:12" ht="18" customHeight="1">
      <c r="A53" s="508"/>
      <c r="B53" s="508"/>
      <c r="C53" s="508"/>
      <c r="D53" s="508"/>
      <c r="E53" s="508"/>
      <c r="F53" s="509"/>
      <c r="G53" s="509"/>
      <c r="H53" s="507"/>
      <c r="I53" s="507"/>
      <c r="J53" s="507"/>
      <c r="K53" s="507"/>
      <c r="L53" s="507"/>
    </row>
    <row r="54" spans="1:12" ht="18" customHeight="1">
      <c r="A54" s="508"/>
      <c r="B54" s="508"/>
      <c r="C54" s="508"/>
      <c r="D54" s="508"/>
      <c r="E54" s="508"/>
      <c r="F54" s="509"/>
      <c r="G54" s="509"/>
      <c r="H54" s="507"/>
      <c r="I54" s="507"/>
      <c r="J54" s="507"/>
      <c r="K54" s="507"/>
      <c r="L54" s="507"/>
    </row>
    <row r="55" spans="2:3" ht="18" customHeight="1">
      <c r="B55" s="514"/>
      <c r="C55" s="514"/>
    </row>
    <row r="56" spans="2:3" ht="13.5">
      <c r="B56" s="515"/>
      <c r="C56" s="514"/>
    </row>
  </sheetData>
  <sheetProtection/>
  <mergeCells count="283">
    <mergeCell ref="E39:U39"/>
    <mergeCell ref="AC35:AF36"/>
    <mergeCell ref="AH35:AI36"/>
    <mergeCell ref="AJ35:AJ36"/>
    <mergeCell ref="AK35:AL36"/>
    <mergeCell ref="AM35:AM36"/>
    <mergeCell ref="W36:AA36"/>
    <mergeCell ref="M35:P36"/>
    <mergeCell ref="Q35:Q36"/>
    <mergeCell ref="R35:U36"/>
    <mergeCell ref="V35:V36"/>
    <mergeCell ref="X35:Z35"/>
    <mergeCell ref="AB35:AB36"/>
    <mergeCell ref="AH33:AI34"/>
    <mergeCell ref="AJ33:AJ34"/>
    <mergeCell ref="AK33:AL34"/>
    <mergeCell ref="X33:Z33"/>
    <mergeCell ref="AB33:AB34"/>
    <mergeCell ref="AC33:AF34"/>
    <mergeCell ref="AM33:AM34"/>
    <mergeCell ref="W34:AA34"/>
    <mergeCell ref="B35:B36"/>
    <mergeCell ref="C35:F36"/>
    <mergeCell ref="G35:G36"/>
    <mergeCell ref="H35:K36"/>
    <mergeCell ref="L35:L36"/>
    <mergeCell ref="Q33:Q34"/>
    <mergeCell ref="R33:U34"/>
    <mergeCell ref="V33:V34"/>
    <mergeCell ref="B33:B34"/>
    <mergeCell ref="C33:F34"/>
    <mergeCell ref="G33:G34"/>
    <mergeCell ref="H33:K34"/>
    <mergeCell ref="L33:L34"/>
    <mergeCell ref="M33:P34"/>
    <mergeCell ref="AC31:AF32"/>
    <mergeCell ref="AH31:AI32"/>
    <mergeCell ref="AJ31:AJ32"/>
    <mergeCell ref="AK31:AL32"/>
    <mergeCell ref="AM31:AM32"/>
    <mergeCell ref="W32:AA32"/>
    <mergeCell ref="M31:P32"/>
    <mergeCell ref="Q31:Q32"/>
    <mergeCell ref="R31:U32"/>
    <mergeCell ref="V31:V32"/>
    <mergeCell ref="X31:Z31"/>
    <mergeCell ref="AB31:AB32"/>
    <mergeCell ref="AH29:AI30"/>
    <mergeCell ref="AJ29:AJ30"/>
    <mergeCell ref="AK29:AL30"/>
    <mergeCell ref="AM29:AM30"/>
    <mergeCell ref="W30:AA30"/>
    <mergeCell ref="B31:B32"/>
    <mergeCell ref="C31:F32"/>
    <mergeCell ref="G31:G32"/>
    <mergeCell ref="H31:K32"/>
    <mergeCell ref="L31:L32"/>
    <mergeCell ref="Q29:Q30"/>
    <mergeCell ref="R29:U30"/>
    <mergeCell ref="V29:V30"/>
    <mergeCell ref="X29:Z29"/>
    <mergeCell ref="AB29:AB30"/>
    <mergeCell ref="AC29:AF30"/>
    <mergeCell ref="B29:B30"/>
    <mergeCell ref="C29:F30"/>
    <mergeCell ref="G29:G30"/>
    <mergeCell ref="H29:K30"/>
    <mergeCell ref="L29:L30"/>
    <mergeCell ref="M29:P30"/>
    <mergeCell ref="AC27:AF28"/>
    <mergeCell ref="AH27:AI28"/>
    <mergeCell ref="AJ27:AJ28"/>
    <mergeCell ref="AK27:AL28"/>
    <mergeCell ref="AM27:AM28"/>
    <mergeCell ref="W28:AA28"/>
    <mergeCell ref="M27:P28"/>
    <mergeCell ref="Q27:Q28"/>
    <mergeCell ref="R27:U28"/>
    <mergeCell ref="V27:V28"/>
    <mergeCell ref="X27:Z27"/>
    <mergeCell ref="AB27:AB28"/>
    <mergeCell ref="AH25:AI26"/>
    <mergeCell ref="AJ25:AJ26"/>
    <mergeCell ref="AK25:AL26"/>
    <mergeCell ref="AM25:AM26"/>
    <mergeCell ref="W26:AA26"/>
    <mergeCell ref="B27:B28"/>
    <mergeCell ref="C27:F28"/>
    <mergeCell ref="G27:G28"/>
    <mergeCell ref="H27:K28"/>
    <mergeCell ref="L27:L28"/>
    <mergeCell ref="Q25:Q26"/>
    <mergeCell ref="R25:U26"/>
    <mergeCell ref="V25:V26"/>
    <mergeCell ref="X25:Z25"/>
    <mergeCell ref="AB25:AB26"/>
    <mergeCell ref="AC25:AF26"/>
    <mergeCell ref="B25:B26"/>
    <mergeCell ref="C25:F26"/>
    <mergeCell ref="G25:G26"/>
    <mergeCell ref="H25:K26"/>
    <mergeCell ref="L25:L26"/>
    <mergeCell ref="M25:P26"/>
    <mergeCell ref="AB23:AB24"/>
    <mergeCell ref="AC23:AF24"/>
    <mergeCell ref="AH23:AI24"/>
    <mergeCell ref="AJ23:AJ24"/>
    <mergeCell ref="AK23:AL24"/>
    <mergeCell ref="AM23:AM24"/>
    <mergeCell ref="L23:L24"/>
    <mergeCell ref="M23:P24"/>
    <mergeCell ref="Q23:Q24"/>
    <mergeCell ref="R23:U24"/>
    <mergeCell ref="V23:V24"/>
    <mergeCell ref="X23:Z23"/>
    <mergeCell ref="W24:AA24"/>
    <mergeCell ref="AH21:AI22"/>
    <mergeCell ref="AJ21:AJ22"/>
    <mergeCell ref="AK21:AL22"/>
    <mergeCell ref="AM21:AM22"/>
    <mergeCell ref="W22:AA22"/>
    <mergeCell ref="A23:A36"/>
    <mergeCell ref="B23:B24"/>
    <mergeCell ref="C23:F24"/>
    <mergeCell ref="G23:G24"/>
    <mergeCell ref="H23:K24"/>
    <mergeCell ref="Q21:Q22"/>
    <mergeCell ref="R21:U22"/>
    <mergeCell ref="V21:V22"/>
    <mergeCell ref="X21:Z21"/>
    <mergeCell ref="AB21:AB22"/>
    <mergeCell ref="AC21:AF22"/>
    <mergeCell ref="B21:B22"/>
    <mergeCell ref="C21:F22"/>
    <mergeCell ref="G21:G22"/>
    <mergeCell ref="H21:K22"/>
    <mergeCell ref="L21:L22"/>
    <mergeCell ref="M21:P22"/>
    <mergeCell ref="AC19:AF20"/>
    <mergeCell ref="AH19:AI20"/>
    <mergeCell ref="AJ19:AJ20"/>
    <mergeCell ref="AK19:AL20"/>
    <mergeCell ref="AM19:AM20"/>
    <mergeCell ref="W20:AA20"/>
    <mergeCell ref="M19:P20"/>
    <mergeCell ref="Q19:Q20"/>
    <mergeCell ref="R19:U20"/>
    <mergeCell ref="V19:V20"/>
    <mergeCell ref="X19:Z19"/>
    <mergeCell ref="AB19:AB20"/>
    <mergeCell ref="AH17:AI18"/>
    <mergeCell ref="AJ17:AJ18"/>
    <mergeCell ref="AK17:AL18"/>
    <mergeCell ref="AM17:AM18"/>
    <mergeCell ref="W18:AA18"/>
    <mergeCell ref="B19:B20"/>
    <mergeCell ref="C19:F20"/>
    <mergeCell ref="G19:G20"/>
    <mergeCell ref="H19:K20"/>
    <mergeCell ref="L19:L20"/>
    <mergeCell ref="Q17:Q18"/>
    <mergeCell ref="R17:U18"/>
    <mergeCell ref="V17:V18"/>
    <mergeCell ref="X17:Z17"/>
    <mergeCell ref="AB17:AB18"/>
    <mergeCell ref="AC17:AF18"/>
    <mergeCell ref="B17:B18"/>
    <mergeCell ref="C17:F18"/>
    <mergeCell ref="G17:G18"/>
    <mergeCell ref="H17:K18"/>
    <mergeCell ref="L17:L18"/>
    <mergeCell ref="M17:P18"/>
    <mergeCell ref="AB15:AB16"/>
    <mergeCell ref="AC15:AF16"/>
    <mergeCell ref="AH15:AI16"/>
    <mergeCell ref="AJ15:AJ16"/>
    <mergeCell ref="AK15:AL16"/>
    <mergeCell ref="AM15:AM16"/>
    <mergeCell ref="L15:L16"/>
    <mergeCell ref="M15:P16"/>
    <mergeCell ref="Q15:Q16"/>
    <mergeCell ref="R15:U16"/>
    <mergeCell ref="V15:V16"/>
    <mergeCell ref="X15:Z15"/>
    <mergeCell ref="W16:AA16"/>
    <mergeCell ref="AC13:AF14"/>
    <mergeCell ref="AH13:AI14"/>
    <mergeCell ref="AJ13:AJ14"/>
    <mergeCell ref="AK13:AL14"/>
    <mergeCell ref="AM13:AM14"/>
    <mergeCell ref="W14:AA14"/>
    <mergeCell ref="M13:P14"/>
    <mergeCell ref="Q13:Q14"/>
    <mergeCell ref="R13:U14"/>
    <mergeCell ref="V13:V14"/>
    <mergeCell ref="X13:Z13"/>
    <mergeCell ref="AB13:AB14"/>
    <mergeCell ref="A13:A22"/>
    <mergeCell ref="B13:B14"/>
    <mergeCell ref="C13:F14"/>
    <mergeCell ref="G13:G14"/>
    <mergeCell ref="H13:K14"/>
    <mergeCell ref="L13:L14"/>
    <mergeCell ref="B15:B16"/>
    <mergeCell ref="C15:F16"/>
    <mergeCell ref="G15:G16"/>
    <mergeCell ref="H15:K16"/>
    <mergeCell ref="AC11:AF12"/>
    <mergeCell ref="AH11:AI12"/>
    <mergeCell ref="AJ11:AJ12"/>
    <mergeCell ref="AK11:AL12"/>
    <mergeCell ref="AM11:AM12"/>
    <mergeCell ref="W12:AA12"/>
    <mergeCell ref="M11:P12"/>
    <mergeCell ref="Q11:Q12"/>
    <mergeCell ref="R11:U12"/>
    <mergeCell ref="V11:V12"/>
    <mergeCell ref="X11:Z11"/>
    <mergeCell ref="AB11:AB12"/>
    <mergeCell ref="AC9:AF10"/>
    <mergeCell ref="AH9:AI10"/>
    <mergeCell ref="AJ9:AJ10"/>
    <mergeCell ref="AK9:AL10"/>
    <mergeCell ref="AM9:AM10"/>
    <mergeCell ref="W10:AA10"/>
    <mergeCell ref="M9:P10"/>
    <mergeCell ref="Q9:Q10"/>
    <mergeCell ref="R9:U10"/>
    <mergeCell ref="V9:V10"/>
    <mergeCell ref="X9:Z9"/>
    <mergeCell ref="AB9:AB10"/>
    <mergeCell ref="AH7:AI8"/>
    <mergeCell ref="AJ7:AJ8"/>
    <mergeCell ref="AK7:AL8"/>
    <mergeCell ref="AM7:AM8"/>
    <mergeCell ref="W8:AA8"/>
    <mergeCell ref="B9:B10"/>
    <mergeCell ref="C9:F10"/>
    <mergeCell ref="G9:G10"/>
    <mergeCell ref="H9:K10"/>
    <mergeCell ref="L9:L10"/>
    <mergeCell ref="Q7:Q8"/>
    <mergeCell ref="R7:U8"/>
    <mergeCell ref="V7:V8"/>
    <mergeCell ref="X7:Z7"/>
    <mergeCell ref="AB7:AB8"/>
    <mergeCell ref="AC7:AF8"/>
    <mergeCell ref="AH5:AI6"/>
    <mergeCell ref="AK5:AL6"/>
    <mergeCell ref="AM5:AM6"/>
    <mergeCell ref="W6:AA6"/>
    <mergeCell ref="B7:B8"/>
    <mergeCell ref="C7:F8"/>
    <mergeCell ref="G7:G8"/>
    <mergeCell ref="H7:K8"/>
    <mergeCell ref="L7:L8"/>
    <mergeCell ref="M7:P8"/>
    <mergeCell ref="M5:P6"/>
    <mergeCell ref="Q5:Q6"/>
    <mergeCell ref="R5:U6"/>
    <mergeCell ref="V5:V6"/>
    <mergeCell ref="X5:Z5"/>
    <mergeCell ref="AC5:AF6"/>
    <mergeCell ref="A5:A12"/>
    <mergeCell ref="B5:B6"/>
    <mergeCell ref="C5:F6"/>
    <mergeCell ref="G5:G6"/>
    <mergeCell ref="H5:K6"/>
    <mergeCell ref="L5:L6"/>
    <mergeCell ref="B11:B12"/>
    <mergeCell ref="C11:G12"/>
    <mergeCell ref="H11:K12"/>
    <mergeCell ref="L11:L12"/>
    <mergeCell ref="A1:Q1"/>
    <mergeCell ref="R1:AM1"/>
    <mergeCell ref="A3:G4"/>
    <mergeCell ref="H3:L4"/>
    <mergeCell ref="M3:Q4"/>
    <mergeCell ref="R3:V4"/>
    <mergeCell ref="W3:AB4"/>
    <mergeCell ref="AC3:AG4"/>
    <mergeCell ref="AH3:AJ4"/>
    <mergeCell ref="AK3:AM4"/>
  </mergeCells>
  <printOptions/>
  <pageMargins left="0.5905511811023623" right="0.5905511811023623" top="0.984251968503937" bottom="0.984251968503937" header="0.5118110236220472" footer="0.5118110236220472"/>
  <pageSetup horizontalDpi="600" verticalDpi="600" orientation="portrait" paperSize="9" scale="96" r:id="rId1"/>
</worksheet>
</file>

<file path=xl/worksheets/sheet28.xml><?xml version="1.0" encoding="utf-8"?>
<worksheet xmlns="http://schemas.openxmlformats.org/spreadsheetml/2006/main" xmlns:r="http://schemas.openxmlformats.org/officeDocument/2006/relationships">
  <dimension ref="A1:AF27"/>
  <sheetViews>
    <sheetView view="pageBreakPreview" zoomScaleSheetLayoutView="100" zoomScalePageLayoutView="0" workbookViewId="0" topLeftCell="A1">
      <selection activeCell="T3" sqref="T3:T4"/>
    </sheetView>
  </sheetViews>
  <sheetFormatPr defaultColWidth="9.00390625" defaultRowHeight="13.5"/>
  <cols>
    <col min="1" max="1" width="3.625" style="644" customWidth="1"/>
    <col min="2" max="20" width="4.625" style="644" customWidth="1"/>
    <col min="21" max="22" width="2.625" style="644" customWidth="1"/>
    <col min="23" max="24" width="3.125" style="644" customWidth="1"/>
    <col min="25" max="28" width="2.625" style="644" customWidth="1"/>
    <col min="29" max="30" width="3.125" style="644" customWidth="1"/>
    <col min="31" max="32" width="2.625" style="644" customWidth="1"/>
    <col min="33" max="57" width="4.625" style="644" customWidth="1"/>
    <col min="58" max="16384" width="9.00390625" style="644" customWidth="1"/>
  </cols>
  <sheetData>
    <row r="1" spans="1:32" ht="24.75" customHeight="1">
      <c r="A1" s="1809" t="s">
        <v>624</v>
      </c>
      <c r="B1" s="1809"/>
      <c r="C1" s="1809"/>
      <c r="D1" s="1809"/>
      <c r="E1" s="1809"/>
      <c r="F1" s="1809"/>
      <c r="G1" s="1809"/>
      <c r="H1" s="1809"/>
      <c r="I1" s="1809"/>
      <c r="J1" s="1809"/>
      <c r="K1" s="1809"/>
      <c r="L1" s="1809"/>
      <c r="M1" s="1809"/>
      <c r="N1" s="1809"/>
      <c r="O1" s="1809"/>
      <c r="P1" s="1809"/>
      <c r="Q1" s="1809"/>
      <c r="R1" s="1809"/>
      <c r="S1" s="1809"/>
      <c r="T1" s="1809"/>
      <c r="U1" s="750"/>
      <c r="V1" s="750"/>
      <c r="W1" s="750"/>
      <c r="X1" s="750"/>
      <c r="Y1" s="750"/>
      <c r="Z1" s="750"/>
      <c r="AA1" s="750"/>
      <c r="AB1" s="750"/>
      <c r="AC1" s="750"/>
      <c r="AD1" s="750"/>
      <c r="AE1" s="750"/>
      <c r="AF1" s="750"/>
    </row>
    <row r="2" spans="1:20" ht="24.75" customHeight="1" thickBot="1">
      <c r="A2" s="86"/>
      <c r="B2" s="86"/>
      <c r="C2" s="86"/>
      <c r="D2" s="86"/>
      <c r="E2" s="86"/>
      <c r="F2" s="86"/>
      <c r="G2" s="86"/>
      <c r="H2" s="86"/>
      <c r="I2" s="86"/>
      <c r="J2" s="86"/>
      <c r="K2" s="86"/>
      <c r="L2" s="86"/>
      <c r="M2" s="86"/>
      <c r="N2" s="86"/>
      <c r="O2" s="86"/>
      <c r="P2" s="86"/>
      <c r="Q2" s="86"/>
      <c r="R2" s="86"/>
      <c r="S2" s="86"/>
      <c r="T2" s="86"/>
    </row>
    <row r="3" spans="1:20" ht="30" customHeight="1" thickBot="1">
      <c r="A3" s="1662" t="s">
        <v>26</v>
      </c>
      <c r="B3" s="1663"/>
      <c r="C3" s="1663"/>
      <c r="D3" s="1663"/>
      <c r="E3" s="1663"/>
      <c r="F3" s="1663"/>
      <c r="G3" s="1663"/>
      <c r="H3" s="1810"/>
      <c r="I3" s="751"/>
      <c r="J3" s="1664" t="s">
        <v>396</v>
      </c>
      <c r="K3" s="1664"/>
      <c r="L3" s="1664"/>
      <c r="M3" s="1664"/>
      <c r="N3" s="752"/>
      <c r="O3" s="753"/>
      <c r="P3" s="1664" t="s">
        <v>394</v>
      </c>
      <c r="Q3" s="1664"/>
      <c r="R3" s="1664"/>
      <c r="S3" s="1664"/>
      <c r="T3" s="706"/>
    </row>
    <row r="4" spans="1:20" ht="24.75" customHeight="1">
      <c r="A4" s="1811"/>
      <c r="B4" s="1739" t="s">
        <v>625</v>
      </c>
      <c r="C4" s="1719"/>
      <c r="D4" s="1719"/>
      <c r="E4" s="1719"/>
      <c r="F4" s="1719"/>
      <c r="G4" s="1719"/>
      <c r="H4" s="1788" t="s">
        <v>398</v>
      </c>
      <c r="I4" s="724" t="s">
        <v>418</v>
      </c>
      <c r="J4" s="1744">
        <v>0</v>
      </c>
      <c r="K4" s="1744"/>
      <c r="L4" s="1744"/>
      <c r="M4" s="722" t="s">
        <v>419</v>
      </c>
      <c r="N4" s="723" t="s">
        <v>14</v>
      </c>
      <c r="O4" s="724" t="s">
        <v>401</v>
      </c>
      <c r="P4" s="1744">
        <v>0</v>
      </c>
      <c r="Q4" s="1744"/>
      <c r="R4" s="1744"/>
      <c r="S4" s="722" t="s">
        <v>402</v>
      </c>
      <c r="T4" s="725" t="s">
        <v>5</v>
      </c>
    </row>
    <row r="5" spans="1:20" ht="24.75" customHeight="1">
      <c r="A5" s="1812"/>
      <c r="B5" s="1740"/>
      <c r="C5" s="1740"/>
      <c r="D5" s="1740"/>
      <c r="E5" s="1740"/>
      <c r="F5" s="1740"/>
      <c r="G5" s="1740"/>
      <c r="H5" s="1742"/>
      <c r="I5" s="1745">
        <v>0</v>
      </c>
      <c r="J5" s="1798"/>
      <c r="K5" s="1798"/>
      <c r="L5" s="1798"/>
      <c r="M5" s="1798"/>
      <c r="N5" s="754"/>
      <c r="O5" s="1745">
        <v>0</v>
      </c>
      <c r="P5" s="1798"/>
      <c r="Q5" s="1798"/>
      <c r="R5" s="1798"/>
      <c r="S5" s="1798"/>
      <c r="T5" s="755"/>
    </row>
    <row r="6" spans="1:20" ht="24.75" customHeight="1">
      <c r="A6" s="1813"/>
      <c r="B6" s="1591" t="s">
        <v>626</v>
      </c>
      <c r="C6" s="1750"/>
      <c r="D6" s="1750"/>
      <c r="E6" s="1750"/>
      <c r="F6" s="1750"/>
      <c r="G6" s="1750"/>
      <c r="H6" s="1790" t="s">
        <v>421</v>
      </c>
      <c r="I6" s="733" t="s">
        <v>422</v>
      </c>
      <c r="J6" s="1753">
        <v>0</v>
      </c>
      <c r="K6" s="1753"/>
      <c r="L6" s="1753"/>
      <c r="M6" s="734" t="s">
        <v>423</v>
      </c>
      <c r="N6" s="1816"/>
      <c r="O6" s="733" t="s">
        <v>422</v>
      </c>
      <c r="P6" s="1753">
        <v>0</v>
      </c>
      <c r="Q6" s="1753"/>
      <c r="R6" s="1753"/>
      <c r="S6" s="734" t="s">
        <v>423</v>
      </c>
      <c r="T6" s="1817"/>
    </row>
    <row r="7" spans="1:20" ht="24.75" customHeight="1">
      <c r="A7" s="1814"/>
      <c r="B7" s="1815"/>
      <c r="C7" s="1815"/>
      <c r="D7" s="1815"/>
      <c r="E7" s="1815"/>
      <c r="F7" s="1815"/>
      <c r="G7" s="1815"/>
      <c r="H7" s="1742"/>
      <c r="I7" s="1745">
        <v>0</v>
      </c>
      <c r="J7" s="1798"/>
      <c r="K7" s="1798"/>
      <c r="L7" s="1798"/>
      <c r="M7" s="1798"/>
      <c r="N7" s="1758"/>
      <c r="O7" s="1745">
        <v>0</v>
      </c>
      <c r="P7" s="1798"/>
      <c r="Q7" s="1798"/>
      <c r="R7" s="1798"/>
      <c r="S7" s="1798"/>
      <c r="T7" s="1818"/>
    </row>
    <row r="8" spans="1:20" ht="24.75" customHeight="1">
      <c r="A8" s="1819"/>
      <c r="B8" s="1820"/>
      <c r="C8" s="1821" t="s">
        <v>424</v>
      </c>
      <c r="D8" s="1750"/>
      <c r="E8" s="1750"/>
      <c r="F8" s="1750"/>
      <c r="G8" s="1750"/>
      <c r="H8" s="1751"/>
      <c r="I8" s="739" t="s">
        <v>422</v>
      </c>
      <c r="J8" s="1753">
        <v>0</v>
      </c>
      <c r="K8" s="1753"/>
      <c r="L8" s="1753"/>
      <c r="M8" s="732" t="s">
        <v>423</v>
      </c>
      <c r="N8" s="1816"/>
      <c r="O8" s="739" t="s">
        <v>422</v>
      </c>
      <c r="P8" s="1753">
        <v>0</v>
      </c>
      <c r="Q8" s="1753"/>
      <c r="R8" s="1753"/>
      <c r="S8" s="732" t="s">
        <v>423</v>
      </c>
      <c r="T8" s="1817"/>
    </row>
    <row r="9" spans="1:20" ht="24.75" customHeight="1">
      <c r="A9" s="1812"/>
      <c r="B9" s="1742"/>
      <c r="C9" s="1738"/>
      <c r="D9" s="1740"/>
      <c r="E9" s="1740"/>
      <c r="F9" s="1740"/>
      <c r="G9" s="1740"/>
      <c r="H9" s="1742"/>
      <c r="I9" s="1745">
        <v>0</v>
      </c>
      <c r="J9" s="1798"/>
      <c r="K9" s="1798"/>
      <c r="L9" s="1798"/>
      <c r="M9" s="1798"/>
      <c r="N9" s="1822"/>
      <c r="O9" s="1745">
        <v>0</v>
      </c>
      <c r="P9" s="1798"/>
      <c r="Q9" s="1798"/>
      <c r="R9" s="1798"/>
      <c r="S9" s="1798"/>
      <c r="T9" s="1818"/>
    </row>
    <row r="10" spans="1:20" ht="24.75" customHeight="1">
      <c r="A10" s="1813"/>
      <c r="B10" s="1591" t="s">
        <v>627</v>
      </c>
      <c r="C10" s="1750"/>
      <c r="D10" s="1750"/>
      <c r="E10" s="1750"/>
      <c r="F10" s="1750"/>
      <c r="G10" s="1824" t="s">
        <v>426</v>
      </c>
      <c r="H10" s="1751"/>
      <c r="I10" s="739" t="s">
        <v>422</v>
      </c>
      <c r="J10" s="1753">
        <v>0</v>
      </c>
      <c r="K10" s="1753"/>
      <c r="L10" s="1753"/>
      <c r="M10" s="732" t="s">
        <v>423</v>
      </c>
      <c r="N10" s="1816"/>
      <c r="O10" s="739" t="s">
        <v>422</v>
      </c>
      <c r="P10" s="1753">
        <v>0</v>
      </c>
      <c r="Q10" s="1753"/>
      <c r="R10" s="1753"/>
      <c r="S10" s="732" t="s">
        <v>423</v>
      </c>
      <c r="T10" s="1817"/>
    </row>
    <row r="11" spans="1:20" ht="24.75" customHeight="1">
      <c r="A11" s="1823"/>
      <c r="B11" s="1740"/>
      <c r="C11" s="1740"/>
      <c r="D11" s="1740"/>
      <c r="E11" s="1740"/>
      <c r="F11" s="1740"/>
      <c r="G11" s="1740"/>
      <c r="H11" s="1742"/>
      <c r="I11" s="1745">
        <v>0</v>
      </c>
      <c r="J11" s="1798"/>
      <c r="K11" s="1798"/>
      <c r="L11" s="1798"/>
      <c r="M11" s="1798"/>
      <c r="N11" s="1822"/>
      <c r="O11" s="1745">
        <v>0</v>
      </c>
      <c r="P11" s="1798"/>
      <c r="Q11" s="1798"/>
      <c r="R11" s="1798"/>
      <c r="S11" s="1798"/>
      <c r="T11" s="1818"/>
    </row>
    <row r="12" spans="1:20" ht="24.75" customHeight="1">
      <c r="A12" s="1825" t="s">
        <v>404</v>
      </c>
      <c r="B12" s="1751"/>
      <c r="C12" s="1606"/>
      <c r="D12" s="1591" t="s">
        <v>405</v>
      </c>
      <c r="E12" s="1750"/>
      <c r="F12" s="1750"/>
      <c r="G12" s="1750"/>
      <c r="H12" s="1790"/>
      <c r="I12" s="739" t="s">
        <v>422</v>
      </c>
      <c r="J12" s="1753">
        <v>0</v>
      </c>
      <c r="K12" s="1753"/>
      <c r="L12" s="1753"/>
      <c r="M12" s="732" t="s">
        <v>423</v>
      </c>
      <c r="N12" s="1816"/>
      <c r="O12" s="739" t="s">
        <v>422</v>
      </c>
      <c r="P12" s="1753">
        <v>0</v>
      </c>
      <c r="Q12" s="1753"/>
      <c r="R12" s="1753"/>
      <c r="S12" s="732" t="s">
        <v>423</v>
      </c>
      <c r="T12" s="1817"/>
    </row>
    <row r="13" spans="1:20" ht="24.75" customHeight="1">
      <c r="A13" s="1814"/>
      <c r="B13" s="1826"/>
      <c r="C13" s="1738"/>
      <c r="D13" s="1740"/>
      <c r="E13" s="1740"/>
      <c r="F13" s="1740"/>
      <c r="G13" s="1740"/>
      <c r="H13" s="1742"/>
      <c r="I13" s="1745">
        <v>0</v>
      </c>
      <c r="J13" s="1798"/>
      <c r="K13" s="1798"/>
      <c r="L13" s="1798"/>
      <c r="M13" s="1798"/>
      <c r="N13" s="1822"/>
      <c r="O13" s="1745">
        <v>0</v>
      </c>
      <c r="P13" s="1798"/>
      <c r="Q13" s="1798"/>
      <c r="R13" s="1798"/>
      <c r="S13" s="1798"/>
      <c r="T13" s="1818"/>
    </row>
    <row r="14" spans="1:20" ht="24.75" customHeight="1">
      <c r="A14" s="1814"/>
      <c r="B14" s="1826"/>
      <c r="C14" s="1606"/>
      <c r="D14" s="1591" t="s">
        <v>427</v>
      </c>
      <c r="E14" s="1750"/>
      <c r="F14" s="1750"/>
      <c r="G14" s="1750"/>
      <c r="H14" s="1790"/>
      <c r="I14" s="739" t="s">
        <v>422</v>
      </c>
      <c r="J14" s="1753">
        <v>0</v>
      </c>
      <c r="K14" s="1753"/>
      <c r="L14" s="1753"/>
      <c r="M14" s="732" t="s">
        <v>423</v>
      </c>
      <c r="N14" s="1816"/>
      <c r="O14" s="739" t="s">
        <v>422</v>
      </c>
      <c r="P14" s="1753">
        <v>0</v>
      </c>
      <c r="Q14" s="1753"/>
      <c r="R14" s="1753"/>
      <c r="S14" s="732" t="s">
        <v>423</v>
      </c>
      <c r="T14" s="1817"/>
    </row>
    <row r="15" spans="1:20" ht="24.75" customHeight="1">
      <c r="A15" s="1814"/>
      <c r="B15" s="1826"/>
      <c r="C15" s="1738"/>
      <c r="D15" s="1740"/>
      <c r="E15" s="1740"/>
      <c r="F15" s="1740"/>
      <c r="G15" s="1740"/>
      <c r="H15" s="1742"/>
      <c r="I15" s="1745">
        <v>0</v>
      </c>
      <c r="J15" s="1798"/>
      <c r="K15" s="1798"/>
      <c r="L15" s="1798"/>
      <c r="M15" s="1798"/>
      <c r="N15" s="1822"/>
      <c r="O15" s="1745">
        <v>0</v>
      </c>
      <c r="P15" s="1798"/>
      <c r="Q15" s="1798"/>
      <c r="R15" s="1798"/>
      <c r="S15" s="1798"/>
      <c r="T15" s="1818"/>
    </row>
    <row r="16" spans="1:20" ht="24.75" customHeight="1">
      <c r="A16" s="1814"/>
      <c r="B16" s="1826"/>
      <c r="C16" s="1606"/>
      <c r="D16" s="1591" t="s">
        <v>429</v>
      </c>
      <c r="E16" s="1750"/>
      <c r="F16" s="1750"/>
      <c r="G16" s="1750"/>
      <c r="H16" s="1790"/>
      <c r="I16" s="739" t="s">
        <v>422</v>
      </c>
      <c r="J16" s="1753">
        <v>0</v>
      </c>
      <c r="K16" s="1753"/>
      <c r="L16" s="1753"/>
      <c r="M16" s="732" t="s">
        <v>423</v>
      </c>
      <c r="N16" s="1816"/>
      <c r="O16" s="739" t="s">
        <v>422</v>
      </c>
      <c r="P16" s="1753">
        <v>0</v>
      </c>
      <c r="Q16" s="1753"/>
      <c r="R16" s="1753"/>
      <c r="S16" s="732" t="s">
        <v>423</v>
      </c>
      <c r="T16" s="1817"/>
    </row>
    <row r="17" spans="1:20" ht="24.75" customHeight="1">
      <c r="A17" s="1814"/>
      <c r="B17" s="1826"/>
      <c r="C17" s="1738"/>
      <c r="D17" s="1740"/>
      <c r="E17" s="1740"/>
      <c r="F17" s="1740"/>
      <c r="G17" s="1740"/>
      <c r="H17" s="1742"/>
      <c r="I17" s="1745">
        <v>0</v>
      </c>
      <c r="J17" s="1798"/>
      <c r="K17" s="1798"/>
      <c r="L17" s="1798"/>
      <c r="M17" s="1798"/>
      <c r="N17" s="1822"/>
      <c r="O17" s="1745">
        <v>0</v>
      </c>
      <c r="P17" s="1798"/>
      <c r="Q17" s="1798"/>
      <c r="R17" s="1798"/>
      <c r="S17" s="1798"/>
      <c r="T17" s="1818"/>
    </row>
    <row r="18" spans="1:20" ht="24.75" customHeight="1">
      <c r="A18" s="1814"/>
      <c r="B18" s="1826"/>
      <c r="C18" s="1606"/>
      <c r="D18" s="1591" t="s">
        <v>430</v>
      </c>
      <c r="E18" s="1750"/>
      <c r="F18" s="1750"/>
      <c r="G18" s="1750"/>
      <c r="H18" s="1790"/>
      <c r="I18" s="739" t="s">
        <v>422</v>
      </c>
      <c r="J18" s="1753">
        <v>0</v>
      </c>
      <c r="K18" s="1753"/>
      <c r="L18" s="1753"/>
      <c r="M18" s="732" t="s">
        <v>423</v>
      </c>
      <c r="N18" s="1816"/>
      <c r="O18" s="739" t="s">
        <v>422</v>
      </c>
      <c r="P18" s="1753">
        <v>0</v>
      </c>
      <c r="Q18" s="1753"/>
      <c r="R18" s="1753"/>
      <c r="S18" s="732" t="s">
        <v>423</v>
      </c>
      <c r="T18" s="1817"/>
    </row>
    <row r="19" spans="1:20" ht="24.75" customHeight="1">
      <c r="A19" s="1814"/>
      <c r="B19" s="1826"/>
      <c r="C19" s="1738"/>
      <c r="D19" s="1740"/>
      <c r="E19" s="1740"/>
      <c r="F19" s="1740"/>
      <c r="G19" s="1740"/>
      <c r="H19" s="1742"/>
      <c r="I19" s="1745">
        <v>0</v>
      </c>
      <c r="J19" s="1798"/>
      <c r="K19" s="1798"/>
      <c r="L19" s="1798"/>
      <c r="M19" s="1798"/>
      <c r="N19" s="1822"/>
      <c r="O19" s="1745">
        <v>0</v>
      </c>
      <c r="P19" s="1798"/>
      <c r="Q19" s="1798"/>
      <c r="R19" s="1798"/>
      <c r="S19" s="1798"/>
      <c r="T19" s="1818"/>
    </row>
    <row r="20" spans="1:20" ht="24.75" customHeight="1">
      <c r="A20" s="1814"/>
      <c r="B20" s="1826"/>
      <c r="C20" s="1606"/>
      <c r="D20" s="1799" t="s">
        <v>11</v>
      </c>
      <c r="E20" s="1750"/>
      <c r="F20" s="1750"/>
      <c r="G20" s="1750"/>
      <c r="H20" s="1790" t="s">
        <v>408</v>
      </c>
      <c r="I20" s="739" t="s">
        <v>401</v>
      </c>
      <c r="J20" s="1753">
        <v>0</v>
      </c>
      <c r="K20" s="1753"/>
      <c r="L20" s="1753"/>
      <c r="M20" s="732" t="s">
        <v>402</v>
      </c>
      <c r="N20" s="1816"/>
      <c r="O20" s="739" t="s">
        <v>401</v>
      </c>
      <c r="P20" s="1753">
        <v>0</v>
      </c>
      <c r="Q20" s="1753"/>
      <c r="R20" s="1753"/>
      <c r="S20" s="732" t="s">
        <v>402</v>
      </c>
      <c r="T20" s="1817"/>
    </row>
    <row r="21" spans="1:20" ht="24.75" customHeight="1">
      <c r="A21" s="1812"/>
      <c r="B21" s="1742"/>
      <c r="C21" s="1738"/>
      <c r="D21" s="1740"/>
      <c r="E21" s="1740"/>
      <c r="F21" s="1740"/>
      <c r="G21" s="1740"/>
      <c r="H21" s="1742"/>
      <c r="I21" s="1745">
        <v>0</v>
      </c>
      <c r="J21" s="1798"/>
      <c r="K21" s="1798"/>
      <c r="L21" s="1798"/>
      <c r="M21" s="1798"/>
      <c r="N21" s="1822"/>
      <c r="O21" s="1745">
        <v>0</v>
      </c>
      <c r="P21" s="1798"/>
      <c r="Q21" s="1798"/>
      <c r="R21" s="1798"/>
      <c r="S21" s="1798"/>
      <c r="T21" s="1818"/>
    </row>
    <row r="22" spans="1:20" ht="24.75" customHeight="1">
      <c r="A22" s="1813"/>
      <c r="B22" s="1591" t="s">
        <v>628</v>
      </c>
      <c r="C22" s="1750"/>
      <c r="D22" s="1750"/>
      <c r="E22" s="1750"/>
      <c r="F22" s="1750"/>
      <c r="G22" s="1824" t="s">
        <v>410</v>
      </c>
      <c r="H22" s="1751"/>
      <c r="I22" s="739" t="s">
        <v>401</v>
      </c>
      <c r="J22" s="1753">
        <v>0</v>
      </c>
      <c r="K22" s="1753"/>
      <c r="L22" s="1753"/>
      <c r="M22" s="732" t="s">
        <v>402</v>
      </c>
      <c r="N22" s="1816"/>
      <c r="O22" s="739" t="s">
        <v>401</v>
      </c>
      <c r="P22" s="1753">
        <v>0</v>
      </c>
      <c r="Q22" s="1753"/>
      <c r="R22" s="1753"/>
      <c r="S22" s="732" t="s">
        <v>402</v>
      </c>
      <c r="T22" s="1817"/>
    </row>
    <row r="23" spans="1:20" ht="24.75" customHeight="1" thickBot="1">
      <c r="A23" s="1828"/>
      <c r="B23" s="1721"/>
      <c r="C23" s="1721"/>
      <c r="D23" s="1721"/>
      <c r="E23" s="1721"/>
      <c r="F23" s="1721"/>
      <c r="G23" s="1721"/>
      <c r="H23" s="1722"/>
      <c r="I23" s="1754">
        <v>0</v>
      </c>
      <c r="J23" s="1782"/>
      <c r="K23" s="1782"/>
      <c r="L23" s="1782"/>
      <c r="M23" s="1782"/>
      <c r="N23" s="1800"/>
      <c r="O23" s="1754">
        <v>0</v>
      </c>
      <c r="P23" s="1782"/>
      <c r="Q23" s="1782"/>
      <c r="R23" s="1782"/>
      <c r="S23" s="1782"/>
      <c r="T23" s="1827"/>
    </row>
    <row r="24" spans="1:20" ht="18" customHeight="1">
      <c r="A24" s="86"/>
      <c r="B24" s="86"/>
      <c r="C24" s="718"/>
      <c r="D24" s="718"/>
      <c r="E24" s="86"/>
      <c r="F24" s="86"/>
      <c r="G24" s="86"/>
      <c r="H24" s="86"/>
      <c r="I24" s="86"/>
      <c r="J24" s="86"/>
      <c r="K24" s="86"/>
      <c r="L24" s="86"/>
      <c r="M24" s="86"/>
      <c r="N24" s="86"/>
      <c r="O24" s="86"/>
      <c r="P24" s="86"/>
      <c r="Q24" s="86"/>
      <c r="R24" s="86"/>
      <c r="S24" s="86"/>
      <c r="T24" s="86"/>
    </row>
    <row r="25" spans="1:20" ht="18" customHeight="1">
      <c r="A25" s="1703" t="s">
        <v>629</v>
      </c>
      <c r="B25" s="1703"/>
      <c r="C25" s="1703"/>
      <c r="D25" s="1703"/>
      <c r="E25" s="1703"/>
      <c r="F25" s="1703"/>
      <c r="G25" s="1703"/>
      <c r="H25" s="1703"/>
      <c r="I25" s="1703"/>
      <c r="J25" s="1703"/>
      <c r="K25" s="1703"/>
      <c r="L25" s="1703"/>
      <c r="M25" s="1703"/>
      <c r="N25" s="1703"/>
      <c r="O25" s="1703"/>
      <c r="P25" s="1703"/>
      <c r="Q25" s="1703"/>
      <c r="R25" s="1703"/>
      <c r="S25" s="1703"/>
      <c r="T25" s="1703"/>
    </row>
    <row r="26" spans="1:20" ht="18" customHeight="1">
      <c r="A26" s="1703" t="s">
        <v>630</v>
      </c>
      <c r="B26" s="1703"/>
      <c r="C26" s="1703"/>
      <c r="D26" s="1703"/>
      <c r="E26" s="1703"/>
      <c r="F26" s="1703"/>
      <c r="G26" s="1703"/>
      <c r="H26" s="1703"/>
      <c r="I26" s="1703"/>
      <c r="J26" s="1703"/>
      <c r="K26" s="1703"/>
      <c r="L26" s="1703"/>
      <c r="M26" s="1703"/>
      <c r="N26" s="1703"/>
      <c r="O26" s="1703"/>
      <c r="P26" s="1703"/>
      <c r="Q26" s="1703"/>
      <c r="R26" s="1703"/>
      <c r="S26" s="1703"/>
      <c r="T26" s="1703"/>
    </row>
    <row r="27" spans="1:20" ht="18" customHeight="1">
      <c r="A27" s="86"/>
      <c r="B27" s="86"/>
      <c r="C27" s="86"/>
      <c r="D27" s="86"/>
      <c r="E27" s="86"/>
      <c r="F27" s="86"/>
      <c r="G27" s="86"/>
      <c r="H27" s="86"/>
      <c r="I27" s="86"/>
      <c r="J27" s="86"/>
      <c r="K27" s="86"/>
      <c r="L27" s="86"/>
      <c r="M27" s="86"/>
      <c r="N27" s="86"/>
      <c r="O27" s="86"/>
      <c r="P27" s="86"/>
      <c r="Q27" s="86"/>
      <c r="R27" s="86"/>
      <c r="S27" s="86"/>
      <c r="T27" s="86"/>
    </row>
    <row r="28" ht="18" customHeight="1"/>
    <row r="29" ht="18" customHeight="1"/>
    <row r="30" ht="18" customHeight="1"/>
    <row r="31" ht="18" customHeight="1"/>
    <row r="32" ht="18" customHeight="1"/>
    <row r="33" ht="18" customHeight="1"/>
    <row r="34" ht="18" customHeight="1"/>
    <row r="35" ht="18" customHeight="1"/>
    <row r="36" ht="18" customHeight="1"/>
    <row r="37" ht="18" customHeight="1"/>
  </sheetData>
  <sheetProtection/>
  <mergeCells count="95">
    <mergeCell ref="A25:T25"/>
    <mergeCell ref="A26:T26"/>
    <mergeCell ref="T20:T21"/>
    <mergeCell ref="I21:M21"/>
    <mergeCell ref="O21:S21"/>
    <mergeCell ref="A22:A23"/>
    <mergeCell ref="B22:F23"/>
    <mergeCell ref="G22:H23"/>
    <mergeCell ref="J22:L22"/>
    <mergeCell ref="N22:N23"/>
    <mergeCell ref="P22:R22"/>
    <mergeCell ref="T22:T23"/>
    <mergeCell ref="I19:M19"/>
    <mergeCell ref="O19:S19"/>
    <mergeCell ref="I23:M23"/>
    <mergeCell ref="O23:S23"/>
    <mergeCell ref="C20:C21"/>
    <mergeCell ref="D20:G21"/>
    <mergeCell ref="H20:H21"/>
    <mergeCell ref="J20:L20"/>
    <mergeCell ref="N20:N21"/>
    <mergeCell ref="P20:R20"/>
    <mergeCell ref="T16:T17"/>
    <mergeCell ref="I17:M17"/>
    <mergeCell ref="O17:S17"/>
    <mergeCell ref="C18:C19"/>
    <mergeCell ref="D18:G19"/>
    <mergeCell ref="H18:H19"/>
    <mergeCell ref="J18:L18"/>
    <mergeCell ref="N18:N19"/>
    <mergeCell ref="P18:R18"/>
    <mergeCell ref="T18:T19"/>
    <mergeCell ref="I15:M15"/>
    <mergeCell ref="O15:S15"/>
    <mergeCell ref="C16:C17"/>
    <mergeCell ref="D16:G17"/>
    <mergeCell ref="H16:H17"/>
    <mergeCell ref="J16:L16"/>
    <mergeCell ref="N16:N17"/>
    <mergeCell ref="P16:R16"/>
    <mergeCell ref="T12:T13"/>
    <mergeCell ref="I13:M13"/>
    <mergeCell ref="O13:S13"/>
    <mergeCell ref="C14:C15"/>
    <mergeCell ref="D14:G15"/>
    <mergeCell ref="H14:H15"/>
    <mergeCell ref="J14:L14"/>
    <mergeCell ref="N14:N15"/>
    <mergeCell ref="P14:R14"/>
    <mergeCell ref="T14:T15"/>
    <mergeCell ref="T10:T11"/>
    <mergeCell ref="I11:M11"/>
    <mergeCell ref="O11:S11"/>
    <mergeCell ref="A12:B21"/>
    <mergeCell ref="C12:C13"/>
    <mergeCell ref="D12:G13"/>
    <mergeCell ref="H12:H13"/>
    <mergeCell ref="J12:L12"/>
    <mergeCell ref="N12:N13"/>
    <mergeCell ref="P12:R12"/>
    <mergeCell ref="I9:M9"/>
    <mergeCell ref="O9:S9"/>
    <mergeCell ref="A10:A11"/>
    <mergeCell ref="B10:F11"/>
    <mergeCell ref="G10:H11"/>
    <mergeCell ref="J10:L10"/>
    <mergeCell ref="N10:N11"/>
    <mergeCell ref="P10:R10"/>
    <mergeCell ref="T6:T7"/>
    <mergeCell ref="I7:M7"/>
    <mergeCell ref="O7:S7"/>
    <mergeCell ref="A8:A9"/>
    <mergeCell ref="B8:B9"/>
    <mergeCell ref="C8:H9"/>
    <mergeCell ref="J8:L8"/>
    <mergeCell ref="N8:N9"/>
    <mergeCell ref="P8:R8"/>
    <mergeCell ref="T8:T9"/>
    <mergeCell ref="O5:S5"/>
    <mergeCell ref="A6:A7"/>
    <mergeCell ref="B6:G7"/>
    <mergeCell ref="H6:H7"/>
    <mergeCell ref="J6:L6"/>
    <mergeCell ref="N6:N7"/>
    <mergeCell ref="P6:R6"/>
    <mergeCell ref="A1:T1"/>
    <mergeCell ref="A3:H3"/>
    <mergeCell ref="J3:M3"/>
    <mergeCell ref="P3:S3"/>
    <mergeCell ref="A4:A5"/>
    <mergeCell ref="B4:G5"/>
    <mergeCell ref="H4:H5"/>
    <mergeCell ref="J4:L4"/>
    <mergeCell ref="P4:R4"/>
    <mergeCell ref="I5:M5"/>
  </mergeCells>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T96"/>
  <sheetViews>
    <sheetView view="pageBreakPreview" zoomScaleSheetLayoutView="100" zoomScalePageLayoutView="0" workbookViewId="0" topLeftCell="A1">
      <selection activeCell="T3" sqref="T3:T4"/>
    </sheetView>
  </sheetViews>
  <sheetFormatPr defaultColWidth="9.00390625" defaultRowHeight="13.5"/>
  <cols>
    <col min="1" max="1" width="3.625" style="644" customWidth="1"/>
    <col min="2" max="25" width="4.625" style="644" customWidth="1"/>
    <col min="26" max="16384" width="9.00390625" style="644" customWidth="1"/>
  </cols>
  <sheetData>
    <row r="1" spans="1:20" ht="24.75" customHeight="1">
      <c r="A1" s="1829" t="s">
        <v>631</v>
      </c>
      <c r="B1" s="1829"/>
      <c r="C1" s="1829"/>
      <c r="D1" s="1829"/>
      <c r="E1" s="1829"/>
      <c r="F1" s="1829"/>
      <c r="G1" s="1829"/>
      <c r="H1" s="1829"/>
      <c r="I1" s="1829"/>
      <c r="J1" s="1829"/>
      <c r="K1" s="1829"/>
      <c r="L1" s="1829"/>
      <c r="M1" s="1829"/>
      <c r="N1" s="1829"/>
      <c r="O1" s="1829"/>
      <c r="P1" s="1829"/>
      <c r="Q1" s="1829"/>
      <c r="R1" s="1829"/>
      <c r="S1" s="1829"/>
      <c r="T1" s="1829"/>
    </row>
    <row r="2" spans="1:20" ht="24.75" customHeight="1" thickBot="1">
      <c r="A2" s="86"/>
      <c r="B2" s="86"/>
      <c r="C2" s="86"/>
      <c r="D2" s="86"/>
      <c r="E2" s="86"/>
      <c r="F2" s="86"/>
      <c r="G2" s="86"/>
      <c r="H2" s="86"/>
      <c r="I2" s="86"/>
      <c r="J2" s="86"/>
      <c r="K2" s="86"/>
      <c r="L2" s="86"/>
      <c r="M2" s="86"/>
      <c r="N2" s="86"/>
      <c r="O2" s="86"/>
      <c r="P2" s="86"/>
      <c r="Q2" s="86"/>
      <c r="R2" s="86"/>
      <c r="S2" s="86"/>
      <c r="T2" s="86"/>
    </row>
    <row r="3" spans="1:20" ht="30" customHeight="1" thickBot="1">
      <c r="A3" s="1662" t="s">
        <v>26</v>
      </c>
      <c r="B3" s="1663"/>
      <c r="C3" s="1663"/>
      <c r="D3" s="1663"/>
      <c r="E3" s="1663"/>
      <c r="F3" s="1663"/>
      <c r="G3" s="1663"/>
      <c r="H3" s="1810"/>
      <c r="I3" s="751"/>
      <c r="J3" s="1664" t="s">
        <v>396</v>
      </c>
      <c r="K3" s="1664"/>
      <c r="L3" s="1664"/>
      <c r="M3" s="1664"/>
      <c r="N3" s="752"/>
      <c r="O3" s="753"/>
      <c r="P3" s="1664" t="s">
        <v>394</v>
      </c>
      <c r="Q3" s="1664"/>
      <c r="R3" s="1664"/>
      <c r="S3" s="1664"/>
      <c r="T3" s="706"/>
    </row>
    <row r="4" spans="1:20" ht="30" customHeight="1">
      <c r="A4" s="1811"/>
      <c r="B4" s="1739" t="s">
        <v>632</v>
      </c>
      <c r="C4" s="1719"/>
      <c r="D4" s="1719"/>
      <c r="E4" s="1719"/>
      <c r="F4" s="1719"/>
      <c r="G4" s="1719"/>
      <c r="H4" s="1788" t="s">
        <v>398</v>
      </c>
      <c r="I4" s="724" t="s">
        <v>370</v>
      </c>
      <c r="J4" s="1744">
        <v>0</v>
      </c>
      <c r="K4" s="1744"/>
      <c r="L4" s="1744"/>
      <c r="M4" s="722" t="s">
        <v>371</v>
      </c>
      <c r="N4" s="723" t="s">
        <v>254</v>
      </c>
      <c r="O4" s="724" t="s">
        <v>370</v>
      </c>
      <c r="P4" s="1744">
        <v>0</v>
      </c>
      <c r="Q4" s="1744"/>
      <c r="R4" s="1744"/>
      <c r="S4" s="722" t="s">
        <v>371</v>
      </c>
      <c r="T4" s="725" t="s">
        <v>5</v>
      </c>
    </row>
    <row r="5" spans="1:20" ht="24.75" customHeight="1">
      <c r="A5" s="1812"/>
      <c r="B5" s="1740"/>
      <c r="C5" s="1740"/>
      <c r="D5" s="1740"/>
      <c r="E5" s="1740"/>
      <c r="F5" s="1740"/>
      <c r="G5" s="1740"/>
      <c r="H5" s="1742"/>
      <c r="I5" s="1745">
        <v>13</v>
      </c>
      <c r="J5" s="1746"/>
      <c r="K5" s="1746"/>
      <c r="L5" s="1746"/>
      <c r="M5" s="1746"/>
      <c r="N5" s="754"/>
      <c r="O5" s="1745">
        <v>786707</v>
      </c>
      <c r="P5" s="1746"/>
      <c r="Q5" s="1746"/>
      <c r="R5" s="1746"/>
      <c r="S5" s="1746"/>
      <c r="T5" s="755"/>
    </row>
    <row r="6" spans="1:20" ht="24.75" customHeight="1">
      <c r="A6" s="1813"/>
      <c r="B6" s="1591" t="s">
        <v>633</v>
      </c>
      <c r="C6" s="1750"/>
      <c r="D6" s="1750"/>
      <c r="E6" s="1750"/>
      <c r="F6" s="1750"/>
      <c r="G6" s="1750"/>
      <c r="H6" s="1790" t="s">
        <v>421</v>
      </c>
      <c r="I6" s="733" t="s">
        <v>370</v>
      </c>
      <c r="J6" s="1753">
        <v>0</v>
      </c>
      <c r="K6" s="1753"/>
      <c r="L6" s="1753"/>
      <c r="M6" s="734" t="s">
        <v>371</v>
      </c>
      <c r="N6" s="756"/>
      <c r="O6" s="733" t="s">
        <v>370</v>
      </c>
      <c r="P6" s="1753">
        <v>0</v>
      </c>
      <c r="Q6" s="1753"/>
      <c r="R6" s="1753"/>
      <c r="S6" s="734" t="s">
        <v>371</v>
      </c>
      <c r="T6" s="1817"/>
    </row>
    <row r="7" spans="1:20" ht="24.75" customHeight="1">
      <c r="A7" s="1814"/>
      <c r="B7" s="1815"/>
      <c r="C7" s="1815"/>
      <c r="D7" s="1815"/>
      <c r="E7" s="1815"/>
      <c r="F7" s="1815"/>
      <c r="G7" s="1815"/>
      <c r="H7" s="1742"/>
      <c r="I7" s="1745">
        <v>30</v>
      </c>
      <c r="J7" s="1746"/>
      <c r="K7" s="1746"/>
      <c r="L7" s="1746"/>
      <c r="M7" s="1746"/>
      <c r="N7" s="728"/>
      <c r="O7" s="1745">
        <v>31583200</v>
      </c>
      <c r="P7" s="1746"/>
      <c r="Q7" s="1746"/>
      <c r="R7" s="1746"/>
      <c r="S7" s="1746"/>
      <c r="T7" s="1818"/>
    </row>
    <row r="8" spans="1:20" ht="24.75" customHeight="1">
      <c r="A8" s="1819"/>
      <c r="B8" s="1820"/>
      <c r="C8" s="1821" t="s">
        <v>424</v>
      </c>
      <c r="D8" s="1750"/>
      <c r="E8" s="1750"/>
      <c r="F8" s="1750"/>
      <c r="G8" s="1750"/>
      <c r="H8" s="1751"/>
      <c r="I8" s="739" t="s">
        <v>370</v>
      </c>
      <c r="J8" s="1753">
        <v>0</v>
      </c>
      <c r="K8" s="1753"/>
      <c r="L8" s="1753"/>
      <c r="M8" s="732" t="s">
        <v>371</v>
      </c>
      <c r="N8" s="756"/>
      <c r="O8" s="739" t="s">
        <v>370</v>
      </c>
      <c r="P8" s="1753">
        <v>0</v>
      </c>
      <c r="Q8" s="1753"/>
      <c r="R8" s="1753"/>
      <c r="S8" s="732" t="s">
        <v>371</v>
      </c>
      <c r="T8" s="1817"/>
    </row>
    <row r="9" spans="1:20" ht="24.75" customHeight="1">
      <c r="A9" s="1812"/>
      <c r="B9" s="1742"/>
      <c r="C9" s="1738"/>
      <c r="D9" s="1740"/>
      <c r="E9" s="1740"/>
      <c r="F9" s="1740"/>
      <c r="G9" s="1740"/>
      <c r="H9" s="1742"/>
      <c r="I9" s="1745">
        <v>8</v>
      </c>
      <c r="J9" s="1746"/>
      <c r="K9" s="1746"/>
      <c r="L9" s="1746"/>
      <c r="M9" s="1746"/>
      <c r="N9" s="757"/>
      <c r="O9" s="1745">
        <v>771707</v>
      </c>
      <c r="P9" s="1746"/>
      <c r="Q9" s="1746"/>
      <c r="R9" s="1746"/>
      <c r="S9" s="1746"/>
      <c r="T9" s="1818"/>
    </row>
    <row r="10" spans="1:20" ht="24.75" customHeight="1">
      <c r="A10" s="1813"/>
      <c r="B10" s="1591" t="s">
        <v>627</v>
      </c>
      <c r="C10" s="1750"/>
      <c r="D10" s="1750"/>
      <c r="E10" s="1750"/>
      <c r="F10" s="1750"/>
      <c r="G10" s="1824" t="s">
        <v>426</v>
      </c>
      <c r="H10" s="1751"/>
      <c r="I10" s="739" t="s">
        <v>370</v>
      </c>
      <c r="J10" s="1753">
        <f>SUM(J4,J6)</f>
        <v>0</v>
      </c>
      <c r="K10" s="1753"/>
      <c r="L10" s="1753"/>
      <c r="M10" s="732" t="s">
        <v>371</v>
      </c>
      <c r="N10" s="756"/>
      <c r="O10" s="739" t="s">
        <v>370</v>
      </c>
      <c r="P10" s="1753">
        <f>SUM(P4,P6)</f>
        <v>0</v>
      </c>
      <c r="Q10" s="1753"/>
      <c r="R10" s="1753"/>
      <c r="S10" s="732" t="s">
        <v>371</v>
      </c>
      <c r="T10" s="1817"/>
    </row>
    <row r="11" spans="1:20" ht="24.75" customHeight="1">
      <c r="A11" s="1823"/>
      <c r="B11" s="1740"/>
      <c r="C11" s="1740"/>
      <c r="D11" s="1740"/>
      <c r="E11" s="1740"/>
      <c r="F11" s="1740"/>
      <c r="G11" s="1740"/>
      <c r="H11" s="1742"/>
      <c r="I11" s="1745">
        <f>SUM(I5,I7)</f>
        <v>43</v>
      </c>
      <c r="J11" s="1746"/>
      <c r="K11" s="1746"/>
      <c r="L11" s="1746"/>
      <c r="M11" s="1746"/>
      <c r="N11" s="757"/>
      <c r="O11" s="1745">
        <f>SUM(O5,O7)</f>
        <v>32369907</v>
      </c>
      <c r="P11" s="1746"/>
      <c r="Q11" s="1746"/>
      <c r="R11" s="1746"/>
      <c r="S11" s="1746"/>
      <c r="T11" s="1818"/>
    </row>
    <row r="12" spans="1:20" ht="24.75" customHeight="1">
      <c r="A12" s="1825" t="s">
        <v>404</v>
      </c>
      <c r="B12" s="1751"/>
      <c r="C12" s="1606"/>
      <c r="D12" s="1591" t="s">
        <v>405</v>
      </c>
      <c r="E12" s="1750"/>
      <c r="F12" s="1750"/>
      <c r="G12" s="1750"/>
      <c r="H12" s="1790"/>
      <c r="I12" s="739" t="s">
        <v>370</v>
      </c>
      <c r="J12" s="1753">
        <v>0</v>
      </c>
      <c r="K12" s="1753"/>
      <c r="L12" s="1753"/>
      <c r="M12" s="732" t="s">
        <v>371</v>
      </c>
      <c r="N12" s="756"/>
      <c r="O12" s="739" t="s">
        <v>370</v>
      </c>
      <c r="P12" s="1753">
        <v>0</v>
      </c>
      <c r="Q12" s="1753"/>
      <c r="R12" s="1753"/>
      <c r="S12" s="732" t="s">
        <v>371</v>
      </c>
      <c r="T12" s="1817"/>
    </row>
    <row r="13" spans="1:20" ht="24.75" customHeight="1">
      <c r="A13" s="1814"/>
      <c r="B13" s="1826"/>
      <c r="C13" s="1738"/>
      <c r="D13" s="1740"/>
      <c r="E13" s="1740"/>
      <c r="F13" s="1740"/>
      <c r="G13" s="1740"/>
      <c r="H13" s="1742"/>
      <c r="I13" s="1745">
        <v>5</v>
      </c>
      <c r="J13" s="1746"/>
      <c r="K13" s="1746"/>
      <c r="L13" s="1746"/>
      <c r="M13" s="1746"/>
      <c r="N13" s="757"/>
      <c r="O13" s="1745">
        <v>17483000</v>
      </c>
      <c r="P13" s="1746"/>
      <c r="Q13" s="1746"/>
      <c r="R13" s="1746"/>
      <c r="S13" s="1746"/>
      <c r="T13" s="1818"/>
    </row>
    <row r="14" spans="1:20" ht="24.75" customHeight="1">
      <c r="A14" s="1814"/>
      <c r="B14" s="1826"/>
      <c r="C14" s="1606"/>
      <c r="D14" s="1591" t="s">
        <v>427</v>
      </c>
      <c r="E14" s="1750"/>
      <c r="F14" s="1750"/>
      <c r="G14" s="1750"/>
      <c r="H14" s="1790"/>
      <c r="I14" s="739" t="s">
        <v>370</v>
      </c>
      <c r="J14" s="1753">
        <v>0</v>
      </c>
      <c r="K14" s="1753"/>
      <c r="L14" s="1753"/>
      <c r="M14" s="732" t="s">
        <v>371</v>
      </c>
      <c r="N14" s="756"/>
      <c r="O14" s="739" t="s">
        <v>370</v>
      </c>
      <c r="P14" s="1753">
        <v>0</v>
      </c>
      <c r="Q14" s="1753"/>
      <c r="R14" s="1753"/>
      <c r="S14" s="732" t="s">
        <v>371</v>
      </c>
      <c r="T14" s="1817"/>
    </row>
    <row r="15" spans="1:20" ht="24.75" customHeight="1">
      <c r="A15" s="1814"/>
      <c r="B15" s="1826"/>
      <c r="C15" s="1738"/>
      <c r="D15" s="1740"/>
      <c r="E15" s="1740"/>
      <c r="F15" s="1740"/>
      <c r="G15" s="1740"/>
      <c r="H15" s="1742"/>
      <c r="I15" s="1745">
        <v>0</v>
      </c>
      <c r="J15" s="1746"/>
      <c r="K15" s="1746"/>
      <c r="L15" s="1746"/>
      <c r="M15" s="1746"/>
      <c r="N15" s="757"/>
      <c r="O15" s="1745">
        <v>0</v>
      </c>
      <c r="P15" s="1746"/>
      <c r="Q15" s="1746"/>
      <c r="R15" s="1746"/>
      <c r="S15" s="1746"/>
      <c r="T15" s="1818"/>
    </row>
    <row r="16" spans="1:20" ht="24.75" customHeight="1">
      <c r="A16" s="1814"/>
      <c r="B16" s="1826"/>
      <c r="C16" s="1606"/>
      <c r="D16" s="1591" t="s">
        <v>429</v>
      </c>
      <c r="E16" s="1750"/>
      <c r="F16" s="1750"/>
      <c r="G16" s="1750"/>
      <c r="H16" s="1790"/>
      <c r="I16" s="739" t="s">
        <v>370</v>
      </c>
      <c r="J16" s="1753">
        <v>0</v>
      </c>
      <c r="K16" s="1753"/>
      <c r="L16" s="1753"/>
      <c r="M16" s="732" t="s">
        <v>371</v>
      </c>
      <c r="N16" s="756"/>
      <c r="O16" s="739" t="s">
        <v>370</v>
      </c>
      <c r="P16" s="1753">
        <v>0</v>
      </c>
      <c r="Q16" s="1753"/>
      <c r="R16" s="1753"/>
      <c r="S16" s="732" t="s">
        <v>371</v>
      </c>
      <c r="T16" s="1817"/>
    </row>
    <row r="17" spans="1:20" ht="24.75" customHeight="1">
      <c r="A17" s="1814"/>
      <c r="B17" s="1826"/>
      <c r="C17" s="1738"/>
      <c r="D17" s="1740"/>
      <c r="E17" s="1740"/>
      <c r="F17" s="1740"/>
      <c r="G17" s="1740"/>
      <c r="H17" s="1742"/>
      <c r="I17" s="1745">
        <v>0</v>
      </c>
      <c r="J17" s="1746"/>
      <c r="K17" s="1746"/>
      <c r="L17" s="1746"/>
      <c r="M17" s="1746"/>
      <c r="N17" s="757"/>
      <c r="O17" s="1745">
        <v>0</v>
      </c>
      <c r="P17" s="1746"/>
      <c r="Q17" s="1746"/>
      <c r="R17" s="1746"/>
      <c r="S17" s="1746"/>
      <c r="T17" s="1818"/>
    </row>
    <row r="18" spans="1:20" ht="24.75" customHeight="1">
      <c r="A18" s="1814"/>
      <c r="B18" s="1826"/>
      <c r="C18" s="1606"/>
      <c r="D18" s="1591" t="s">
        <v>430</v>
      </c>
      <c r="E18" s="1750"/>
      <c r="F18" s="1750"/>
      <c r="G18" s="1750"/>
      <c r="H18" s="1790"/>
      <c r="I18" s="739" t="s">
        <v>370</v>
      </c>
      <c r="J18" s="1753">
        <v>0</v>
      </c>
      <c r="K18" s="1753"/>
      <c r="L18" s="1753"/>
      <c r="M18" s="732" t="s">
        <v>371</v>
      </c>
      <c r="N18" s="756"/>
      <c r="O18" s="739" t="s">
        <v>370</v>
      </c>
      <c r="P18" s="1753">
        <v>0</v>
      </c>
      <c r="Q18" s="1753"/>
      <c r="R18" s="1753"/>
      <c r="S18" s="732" t="s">
        <v>371</v>
      </c>
      <c r="T18" s="1817"/>
    </row>
    <row r="19" spans="1:20" ht="24.75" customHeight="1">
      <c r="A19" s="1814"/>
      <c r="B19" s="1826"/>
      <c r="C19" s="1738"/>
      <c r="D19" s="1740"/>
      <c r="E19" s="1740"/>
      <c r="F19" s="1740"/>
      <c r="G19" s="1740"/>
      <c r="H19" s="1742"/>
      <c r="I19" s="1745">
        <v>29</v>
      </c>
      <c r="J19" s="1746"/>
      <c r="K19" s="1746"/>
      <c r="L19" s="1746"/>
      <c r="M19" s="1746"/>
      <c r="N19" s="757"/>
      <c r="O19" s="1745">
        <v>4854407</v>
      </c>
      <c r="P19" s="1746"/>
      <c r="Q19" s="1746"/>
      <c r="R19" s="1746"/>
      <c r="S19" s="1746"/>
      <c r="T19" s="1818"/>
    </row>
    <row r="20" spans="1:20" ht="24.75" customHeight="1">
      <c r="A20" s="1814"/>
      <c r="B20" s="1826"/>
      <c r="C20" s="1606"/>
      <c r="D20" s="1799" t="s">
        <v>11</v>
      </c>
      <c r="E20" s="1750"/>
      <c r="F20" s="1750"/>
      <c r="G20" s="1750"/>
      <c r="H20" s="1790" t="s">
        <v>408</v>
      </c>
      <c r="I20" s="739" t="s">
        <v>370</v>
      </c>
      <c r="J20" s="1753">
        <v>0</v>
      </c>
      <c r="K20" s="1753"/>
      <c r="L20" s="1753"/>
      <c r="M20" s="732" t="s">
        <v>371</v>
      </c>
      <c r="N20" s="756"/>
      <c r="O20" s="739" t="s">
        <v>370</v>
      </c>
      <c r="P20" s="1753">
        <v>0</v>
      </c>
      <c r="Q20" s="1753"/>
      <c r="R20" s="1753"/>
      <c r="S20" s="732" t="s">
        <v>371</v>
      </c>
      <c r="T20" s="1817"/>
    </row>
    <row r="21" spans="1:20" ht="24.75" customHeight="1">
      <c r="A21" s="1812"/>
      <c r="B21" s="1742"/>
      <c r="C21" s="1738"/>
      <c r="D21" s="1740"/>
      <c r="E21" s="1740"/>
      <c r="F21" s="1740"/>
      <c r="G21" s="1740"/>
      <c r="H21" s="1742"/>
      <c r="I21" s="1745">
        <f>I13+I15+I17+I19</f>
        <v>34</v>
      </c>
      <c r="J21" s="1746"/>
      <c r="K21" s="1746"/>
      <c r="L21" s="1746"/>
      <c r="M21" s="1746"/>
      <c r="N21" s="757"/>
      <c r="O21" s="1745">
        <f>O13+O15+O17+O19</f>
        <v>22337407</v>
      </c>
      <c r="P21" s="1746"/>
      <c r="Q21" s="1746"/>
      <c r="R21" s="1746"/>
      <c r="S21" s="1746"/>
      <c r="T21" s="1818"/>
    </row>
    <row r="22" spans="1:20" ht="24.75" customHeight="1">
      <c r="A22" s="1813"/>
      <c r="B22" s="1591" t="s">
        <v>634</v>
      </c>
      <c r="C22" s="1750"/>
      <c r="D22" s="1750"/>
      <c r="E22" s="1750"/>
      <c r="F22" s="1750"/>
      <c r="G22" s="1824" t="s">
        <v>410</v>
      </c>
      <c r="H22" s="1751"/>
      <c r="I22" s="739" t="s">
        <v>370</v>
      </c>
      <c r="J22" s="1753">
        <f>J10-J20</f>
        <v>0</v>
      </c>
      <c r="K22" s="1753"/>
      <c r="L22" s="1753"/>
      <c r="M22" s="732" t="s">
        <v>371</v>
      </c>
      <c r="N22" s="756"/>
      <c r="O22" s="739" t="s">
        <v>370</v>
      </c>
      <c r="P22" s="1753">
        <f>P10-P20</f>
        <v>0</v>
      </c>
      <c r="Q22" s="1753"/>
      <c r="R22" s="1753"/>
      <c r="S22" s="732" t="s">
        <v>371</v>
      </c>
      <c r="T22" s="1817"/>
    </row>
    <row r="23" spans="1:20" ht="24.75" customHeight="1" thickBot="1">
      <c r="A23" s="1828"/>
      <c r="B23" s="1721"/>
      <c r="C23" s="1721"/>
      <c r="D23" s="1721"/>
      <c r="E23" s="1721"/>
      <c r="F23" s="1721"/>
      <c r="G23" s="1721"/>
      <c r="H23" s="1722"/>
      <c r="I23" s="1754">
        <f>I11-I21</f>
        <v>9</v>
      </c>
      <c r="J23" s="1755"/>
      <c r="K23" s="1755"/>
      <c r="L23" s="1755"/>
      <c r="M23" s="1755"/>
      <c r="N23" s="740"/>
      <c r="O23" s="1754">
        <f>O11-O21</f>
        <v>10032500</v>
      </c>
      <c r="P23" s="1755"/>
      <c r="Q23" s="1755"/>
      <c r="R23" s="1755"/>
      <c r="S23" s="1755"/>
      <c r="T23" s="1827"/>
    </row>
    <row r="24" spans="1:20" ht="24.75" customHeight="1">
      <c r="A24" s="86"/>
      <c r="B24" s="86"/>
      <c r="C24" s="86"/>
      <c r="D24" s="86"/>
      <c r="E24" s="86"/>
      <c r="F24" s="86"/>
      <c r="G24" s="86"/>
      <c r="H24" s="86"/>
      <c r="I24" s="86"/>
      <c r="J24" s="86"/>
      <c r="K24" s="86"/>
      <c r="L24" s="86"/>
      <c r="M24" s="86"/>
      <c r="N24" s="86"/>
      <c r="O24" s="86"/>
      <c r="P24" s="86"/>
      <c r="Q24" s="86"/>
      <c r="R24" s="86"/>
      <c r="S24" s="86"/>
      <c r="T24" s="86"/>
    </row>
    <row r="25" spans="1:20" ht="18" customHeight="1">
      <c r="A25" s="1703" t="s">
        <v>629</v>
      </c>
      <c r="B25" s="1703"/>
      <c r="C25" s="1703"/>
      <c r="D25" s="1703"/>
      <c r="E25" s="1703"/>
      <c r="F25" s="1703"/>
      <c r="G25" s="1703"/>
      <c r="H25" s="1703"/>
      <c r="I25" s="1703"/>
      <c r="J25" s="1703"/>
      <c r="K25" s="1703"/>
      <c r="L25" s="1703"/>
      <c r="M25" s="1703"/>
      <c r="N25" s="1703"/>
      <c r="O25" s="1703"/>
      <c r="P25" s="1703"/>
      <c r="Q25" s="1703"/>
      <c r="R25" s="1703"/>
      <c r="S25" s="1703"/>
      <c r="T25" s="1703"/>
    </row>
    <row r="26" spans="1:20" ht="18" customHeight="1">
      <c r="A26" s="1703" t="s">
        <v>630</v>
      </c>
      <c r="B26" s="1703"/>
      <c r="C26" s="1703"/>
      <c r="D26" s="1703"/>
      <c r="E26" s="1703"/>
      <c r="F26" s="1703"/>
      <c r="G26" s="1703"/>
      <c r="H26" s="1703"/>
      <c r="I26" s="1703"/>
      <c r="J26" s="1703"/>
      <c r="K26" s="1703"/>
      <c r="L26" s="1703"/>
      <c r="M26" s="1703"/>
      <c r="N26" s="1703"/>
      <c r="O26" s="1703"/>
      <c r="P26" s="1703"/>
      <c r="Q26" s="1703"/>
      <c r="R26" s="1703"/>
      <c r="S26" s="1703"/>
      <c r="T26" s="1703"/>
    </row>
    <row r="27" spans="1:20" ht="18" customHeight="1">
      <c r="A27" s="86"/>
      <c r="B27" s="86"/>
      <c r="C27" s="86"/>
      <c r="D27" s="86"/>
      <c r="E27" s="86"/>
      <c r="F27" s="86"/>
      <c r="G27" s="86"/>
      <c r="H27" s="86"/>
      <c r="I27" s="86"/>
      <c r="J27" s="86"/>
      <c r="K27" s="86"/>
      <c r="L27" s="86"/>
      <c r="M27" s="86"/>
      <c r="N27" s="86"/>
      <c r="O27" s="86"/>
      <c r="P27" s="86"/>
      <c r="Q27" s="86"/>
      <c r="R27" s="86"/>
      <c r="S27" s="86"/>
      <c r="T27" s="86"/>
    </row>
    <row r="28" spans="1:20" ht="18" customHeight="1">
      <c r="A28" s="86"/>
      <c r="B28" s="86"/>
      <c r="C28" s="86"/>
      <c r="D28" s="86"/>
      <c r="E28" s="86"/>
      <c r="F28" s="86"/>
      <c r="G28" s="86"/>
      <c r="H28" s="86"/>
      <c r="I28" s="86"/>
      <c r="J28" s="86"/>
      <c r="K28" s="86"/>
      <c r="L28" s="86"/>
      <c r="M28" s="86"/>
      <c r="N28" s="86"/>
      <c r="O28" s="86"/>
      <c r="P28" s="86"/>
      <c r="Q28" s="86"/>
      <c r="R28" s="86"/>
      <c r="S28" s="86"/>
      <c r="T28" s="86"/>
    </row>
    <row r="29" spans="1:20" ht="18" customHeight="1">
      <c r="A29" s="86"/>
      <c r="B29" s="86"/>
      <c r="C29" s="86"/>
      <c r="D29" s="86"/>
      <c r="E29" s="86"/>
      <c r="F29" s="86"/>
      <c r="G29" s="86"/>
      <c r="H29" s="86"/>
      <c r="I29" s="86"/>
      <c r="J29" s="86"/>
      <c r="K29" s="86"/>
      <c r="L29" s="86"/>
      <c r="M29" s="86"/>
      <c r="N29" s="86"/>
      <c r="O29" s="86"/>
      <c r="P29" s="86"/>
      <c r="Q29" s="86"/>
      <c r="R29" s="86"/>
      <c r="S29" s="86"/>
      <c r="T29" s="86"/>
    </row>
    <row r="30" spans="1:20" ht="18" customHeight="1">
      <c r="A30" s="86"/>
      <c r="B30" s="86"/>
      <c r="C30" s="86"/>
      <c r="D30" s="86"/>
      <c r="E30" s="86"/>
      <c r="F30" s="86"/>
      <c r="G30" s="86"/>
      <c r="H30" s="86"/>
      <c r="I30" s="86"/>
      <c r="J30" s="86"/>
      <c r="K30" s="86"/>
      <c r="L30" s="86"/>
      <c r="M30" s="86"/>
      <c r="N30" s="86"/>
      <c r="O30" s="86"/>
      <c r="P30" s="86"/>
      <c r="Q30" s="86"/>
      <c r="R30" s="86"/>
      <c r="S30" s="86"/>
      <c r="T30" s="86"/>
    </row>
    <row r="31" spans="1:20" ht="18" customHeight="1">
      <c r="A31" s="86"/>
      <c r="B31" s="86"/>
      <c r="C31" s="86"/>
      <c r="D31" s="86"/>
      <c r="E31" s="86"/>
      <c r="F31" s="86"/>
      <c r="G31" s="86"/>
      <c r="H31" s="86"/>
      <c r="I31" s="86"/>
      <c r="J31" s="86"/>
      <c r="K31" s="86"/>
      <c r="L31" s="86"/>
      <c r="M31" s="86"/>
      <c r="N31" s="86"/>
      <c r="O31" s="86"/>
      <c r="P31" s="86"/>
      <c r="Q31" s="86"/>
      <c r="R31" s="86"/>
      <c r="S31" s="86"/>
      <c r="T31" s="86"/>
    </row>
    <row r="32" spans="1:20" ht="18" customHeight="1">
      <c r="A32" s="86"/>
      <c r="B32" s="86"/>
      <c r="C32" s="86"/>
      <c r="D32" s="86"/>
      <c r="E32" s="86"/>
      <c r="F32" s="86"/>
      <c r="G32" s="86"/>
      <c r="H32" s="86"/>
      <c r="I32" s="86"/>
      <c r="J32" s="86"/>
      <c r="K32" s="86"/>
      <c r="L32" s="86"/>
      <c r="M32" s="86"/>
      <c r="N32" s="86"/>
      <c r="O32" s="86"/>
      <c r="P32" s="86"/>
      <c r="Q32" s="86"/>
      <c r="R32" s="86"/>
      <c r="S32" s="86"/>
      <c r="T32" s="86"/>
    </row>
    <row r="33" spans="1:20" ht="18" customHeight="1">
      <c r="A33" s="86"/>
      <c r="B33" s="86"/>
      <c r="C33" s="86"/>
      <c r="D33" s="86"/>
      <c r="E33" s="86"/>
      <c r="F33" s="86"/>
      <c r="G33" s="86"/>
      <c r="H33" s="86"/>
      <c r="I33" s="86"/>
      <c r="J33" s="86"/>
      <c r="K33" s="86"/>
      <c r="L33" s="86"/>
      <c r="M33" s="86"/>
      <c r="N33" s="86"/>
      <c r="O33" s="86"/>
      <c r="P33" s="86"/>
      <c r="Q33" s="86"/>
      <c r="R33" s="86"/>
      <c r="S33" s="86"/>
      <c r="T33" s="86"/>
    </row>
    <row r="34" spans="1:20" ht="18" customHeight="1">
      <c r="A34" s="86"/>
      <c r="B34" s="86"/>
      <c r="C34" s="86"/>
      <c r="D34" s="86"/>
      <c r="E34" s="86"/>
      <c r="F34" s="86"/>
      <c r="G34" s="86"/>
      <c r="H34" s="86"/>
      <c r="I34" s="86"/>
      <c r="J34" s="86"/>
      <c r="K34" s="86"/>
      <c r="L34" s="86"/>
      <c r="M34" s="86"/>
      <c r="N34" s="86"/>
      <c r="O34" s="86"/>
      <c r="P34" s="86"/>
      <c r="Q34" s="86"/>
      <c r="R34" s="86"/>
      <c r="S34" s="86"/>
      <c r="T34" s="86"/>
    </row>
    <row r="35" spans="1:20" ht="18" customHeight="1">
      <c r="A35" s="86"/>
      <c r="B35" s="86"/>
      <c r="C35" s="86"/>
      <c r="D35" s="86"/>
      <c r="E35" s="86"/>
      <c r="F35" s="86"/>
      <c r="G35" s="86"/>
      <c r="H35" s="86"/>
      <c r="I35" s="86"/>
      <c r="J35" s="86"/>
      <c r="K35" s="86"/>
      <c r="L35" s="86"/>
      <c r="M35" s="86"/>
      <c r="N35" s="86"/>
      <c r="O35" s="86"/>
      <c r="P35" s="86"/>
      <c r="Q35" s="86"/>
      <c r="R35" s="86"/>
      <c r="S35" s="86"/>
      <c r="T35" s="86"/>
    </row>
    <row r="36" spans="1:20" ht="18" customHeight="1">
      <c r="A36" s="86"/>
      <c r="B36" s="86"/>
      <c r="C36" s="86"/>
      <c r="D36" s="86"/>
      <c r="E36" s="86"/>
      <c r="F36" s="86"/>
      <c r="G36" s="86"/>
      <c r="H36" s="86"/>
      <c r="I36" s="86"/>
      <c r="J36" s="86"/>
      <c r="K36" s="86"/>
      <c r="L36" s="86"/>
      <c r="M36" s="86"/>
      <c r="N36" s="86"/>
      <c r="O36" s="86"/>
      <c r="P36" s="86"/>
      <c r="Q36" s="86"/>
      <c r="R36" s="86"/>
      <c r="S36" s="86"/>
      <c r="T36" s="86"/>
    </row>
    <row r="37" spans="1:20" ht="18" customHeight="1">
      <c r="A37" s="86"/>
      <c r="B37" s="86"/>
      <c r="C37" s="86"/>
      <c r="D37" s="86"/>
      <c r="E37" s="86"/>
      <c r="F37" s="86"/>
      <c r="G37" s="86"/>
      <c r="H37" s="86"/>
      <c r="I37" s="86"/>
      <c r="J37" s="86"/>
      <c r="K37" s="86"/>
      <c r="L37" s="86"/>
      <c r="M37" s="86"/>
      <c r="N37" s="86"/>
      <c r="O37" s="86"/>
      <c r="P37" s="86"/>
      <c r="Q37" s="86"/>
      <c r="R37" s="86"/>
      <c r="S37" s="86"/>
      <c r="T37" s="86"/>
    </row>
    <row r="38" spans="1:20" ht="18" customHeight="1">
      <c r="A38" s="86"/>
      <c r="B38" s="86"/>
      <c r="C38" s="86"/>
      <c r="D38" s="86"/>
      <c r="E38" s="86"/>
      <c r="F38" s="86"/>
      <c r="G38" s="86"/>
      <c r="H38" s="86"/>
      <c r="I38" s="86"/>
      <c r="J38" s="86"/>
      <c r="K38" s="86"/>
      <c r="L38" s="86"/>
      <c r="M38" s="86"/>
      <c r="N38" s="86"/>
      <c r="O38" s="86"/>
      <c r="P38" s="86"/>
      <c r="Q38" s="86"/>
      <c r="R38" s="86"/>
      <c r="S38" s="86"/>
      <c r="T38" s="86"/>
    </row>
    <row r="39" spans="1:20" ht="13.5">
      <c r="A39" s="86"/>
      <c r="B39" s="86"/>
      <c r="C39" s="86"/>
      <c r="D39" s="86"/>
      <c r="E39" s="86"/>
      <c r="F39" s="86"/>
      <c r="G39" s="86"/>
      <c r="H39" s="86"/>
      <c r="I39" s="86"/>
      <c r="J39" s="86"/>
      <c r="K39" s="86"/>
      <c r="L39" s="86"/>
      <c r="M39" s="86"/>
      <c r="N39" s="86"/>
      <c r="O39" s="86"/>
      <c r="P39" s="86"/>
      <c r="Q39" s="86"/>
      <c r="R39" s="86"/>
      <c r="S39" s="86"/>
      <c r="T39" s="86"/>
    </row>
    <row r="40" spans="1:20" ht="13.5">
      <c r="A40" s="86"/>
      <c r="B40" s="86"/>
      <c r="C40" s="86"/>
      <c r="D40" s="86"/>
      <c r="E40" s="86"/>
      <c r="F40" s="86"/>
      <c r="G40" s="86"/>
      <c r="H40" s="86"/>
      <c r="I40" s="86"/>
      <c r="J40" s="86"/>
      <c r="K40" s="86"/>
      <c r="L40" s="86"/>
      <c r="M40" s="86"/>
      <c r="N40" s="86"/>
      <c r="O40" s="86"/>
      <c r="P40" s="86"/>
      <c r="Q40" s="86"/>
      <c r="R40" s="86"/>
      <c r="S40" s="86"/>
      <c r="T40" s="86"/>
    </row>
    <row r="41" spans="1:20" ht="13.5">
      <c r="A41" s="86"/>
      <c r="B41" s="86"/>
      <c r="C41" s="86"/>
      <c r="D41" s="86"/>
      <c r="E41" s="86"/>
      <c r="F41" s="86"/>
      <c r="G41" s="86"/>
      <c r="H41" s="86"/>
      <c r="I41" s="86"/>
      <c r="J41" s="86"/>
      <c r="K41" s="86"/>
      <c r="L41" s="86"/>
      <c r="M41" s="86"/>
      <c r="N41" s="86"/>
      <c r="O41" s="86"/>
      <c r="P41" s="86"/>
      <c r="Q41" s="86"/>
      <c r="R41" s="86"/>
      <c r="S41" s="86"/>
      <c r="T41" s="86"/>
    </row>
    <row r="42" spans="1:20" ht="13.5">
      <c r="A42" s="86"/>
      <c r="B42" s="86"/>
      <c r="C42" s="86"/>
      <c r="D42" s="86"/>
      <c r="E42" s="86"/>
      <c r="F42" s="86"/>
      <c r="G42" s="86"/>
      <c r="H42" s="86"/>
      <c r="I42" s="86"/>
      <c r="J42" s="86"/>
      <c r="K42" s="86"/>
      <c r="L42" s="86"/>
      <c r="M42" s="86"/>
      <c r="N42" s="86"/>
      <c r="O42" s="86"/>
      <c r="P42" s="86"/>
      <c r="Q42" s="86"/>
      <c r="R42" s="86"/>
      <c r="S42" s="86"/>
      <c r="T42" s="86"/>
    </row>
    <row r="43" spans="1:20" ht="13.5">
      <c r="A43" s="86"/>
      <c r="B43" s="86"/>
      <c r="C43" s="86"/>
      <c r="D43" s="86"/>
      <c r="E43" s="86"/>
      <c r="F43" s="86"/>
      <c r="G43" s="86"/>
      <c r="H43" s="86"/>
      <c r="I43" s="86"/>
      <c r="J43" s="86"/>
      <c r="K43" s="86"/>
      <c r="L43" s="86"/>
      <c r="M43" s="86"/>
      <c r="N43" s="86"/>
      <c r="O43" s="86"/>
      <c r="P43" s="86"/>
      <c r="Q43" s="86"/>
      <c r="R43" s="86"/>
      <c r="S43" s="86"/>
      <c r="T43" s="86"/>
    </row>
    <row r="44" spans="1:20" ht="13.5">
      <c r="A44" s="86"/>
      <c r="B44" s="86"/>
      <c r="C44" s="86"/>
      <c r="D44" s="86"/>
      <c r="E44" s="86"/>
      <c r="F44" s="86"/>
      <c r="G44" s="86"/>
      <c r="H44" s="86"/>
      <c r="I44" s="86"/>
      <c r="J44" s="86"/>
      <c r="K44" s="86"/>
      <c r="L44" s="86"/>
      <c r="M44" s="86"/>
      <c r="N44" s="86"/>
      <c r="O44" s="86"/>
      <c r="P44" s="86"/>
      <c r="Q44" s="86"/>
      <c r="R44" s="86"/>
      <c r="S44" s="86"/>
      <c r="T44" s="86"/>
    </row>
    <row r="45" spans="1:20" ht="13.5">
      <c r="A45" s="86"/>
      <c r="B45" s="86"/>
      <c r="C45" s="86"/>
      <c r="D45" s="86"/>
      <c r="E45" s="86"/>
      <c r="F45" s="86"/>
      <c r="G45" s="86"/>
      <c r="H45" s="86"/>
      <c r="I45" s="86"/>
      <c r="J45" s="86"/>
      <c r="K45" s="86"/>
      <c r="L45" s="86"/>
      <c r="M45" s="86"/>
      <c r="N45" s="86"/>
      <c r="O45" s="86"/>
      <c r="P45" s="86"/>
      <c r="Q45" s="86"/>
      <c r="R45" s="86"/>
      <c r="S45" s="86"/>
      <c r="T45" s="86"/>
    </row>
    <row r="46" spans="1:20" ht="13.5">
      <c r="A46" s="86"/>
      <c r="B46" s="86"/>
      <c r="C46" s="86"/>
      <c r="D46" s="86"/>
      <c r="E46" s="86"/>
      <c r="F46" s="86"/>
      <c r="G46" s="86"/>
      <c r="H46" s="86"/>
      <c r="I46" s="86"/>
      <c r="J46" s="86"/>
      <c r="K46" s="86"/>
      <c r="L46" s="86"/>
      <c r="M46" s="86"/>
      <c r="N46" s="86"/>
      <c r="O46" s="86"/>
      <c r="P46" s="86"/>
      <c r="Q46" s="86"/>
      <c r="R46" s="86"/>
      <c r="S46" s="86"/>
      <c r="T46" s="86"/>
    </row>
    <row r="47" spans="1:20" ht="13.5">
      <c r="A47" s="86"/>
      <c r="B47" s="86"/>
      <c r="C47" s="86"/>
      <c r="D47" s="86"/>
      <c r="E47" s="86"/>
      <c r="F47" s="86"/>
      <c r="G47" s="86"/>
      <c r="H47" s="86"/>
      <c r="I47" s="86"/>
      <c r="J47" s="86"/>
      <c r="K47" s="86"/>
      <c r="L47" s="86"/>
      <c r="M47" s="86"/>
      <c r="N47" s="86"/>
      <c r="O47" s="86"/>
      <c r="P47" s="86"/>
      <c r="Q47" s="86"/>
      <c r="R47" s="86"/>
      <c r="S47" s="86"/>
      <c r="T47" s="86"/>
    </row>
    <row r="48" spans="1:20" ht="13.5">
      <c r="A48" s="86"/>
      <c r="B48" s="86"/>
      <c r="C48" s="86"/>
      <c r="D48" s="86"/>
      <c r="E48" s="86"/>
      <c r="F48" s="86"/>
      <c r="G48" s="86"/>
      <c r="H48" s="86"/>
      <c r="I48" s="86"/>
      <c r="J48" s="86"/>
      <c r="K48" s="86"/>
      <c r="L48" s="86"/>
      <c r="M48" s="86"/>
      <c r="N48" s="86"/>
      <c r="O48" s="86"/>
      <c r="P48" s="86"/>
      <c r="Q48" s="86"/>
      <c r="R48" s="86"/>
      <c r="S48" s="86"/>
      <c r="T48" s="86"/>
    </row>
    <row r="49" spans="1:20" ht="13.5">
      <c r="A49" s="86"/>
      <c r="B49" s="86"/>
      <c r="C49" s="86"/>
      <c r="D49" s="86"/>
      <c r="E49" s="86"/>
      <c r="F49" s="86"/>
      <c r="G49" s="86"/>
      <c r="H49" s="86"/>
      <c r="I49" s="86"/>
      <c r="J49" s="86"/>
      <c r="K49" s="86"/>
      <c r="L49" s="86"/>
      <c r="M49" s="86"/>
      <c r="N49" s="86"/>
      <c r="O49" s="86"/>
      <c r="P49" s="86"/>
      <c r="Q49" s="86"/>
      <c r="R49" s="86"/>
      <c r="S49" s="86"/>
      <c r="T49" s="86"/>
    </row>
    <row r="50" spans="1:20" ht="13.5">
      <c r="A50" s="86"/>
      <c r="B50" s="86"/>
      <c r="C50" s="86"/>
      <c r="D50" s="86"/>
      <c r="E50" s="86"/>
      <c r="F50" s="86"/>
      <c r="G50" s="86"/>
      <c r="H50" s="86"/>
      <c r="I50" s="86"/>
      <c r="J50" s="86"/>
      <c r="K50" s="86"/>
      <c r="L50" s="86"/>
      <c r="M50" s="86"/>
      <c r="N50" s="86"/>
      <c r="O50" s="86"/>
      <c r="P50" s="86"/>
      <c r="Q50" s="86"/>
      <c r="R50" s="86"/>
      <c r="S50" s="86"/>
      <c r="T50" s="86"/>
    </row>
    <row r="51" spans="1:20" ht="13.5">
      <c r="A51" s="86"/>
      <c r="B51" s="86"/>
      <c r="C51" s="86"/>
      <c r="D51" s="86"/>
      <c r="E51" s="86"/>
      <c r="F51" s="86"/>
      <c r="G51" s="86"/>
      <c r="H51" s="86"/>
      <c r="I51" s="86"/>
      <c r="J51" s="86"/>
      <c r="K51" s="86"/>
      <c r="L51" s="86"/>
      <c r="M51" s="86"/>
      <c r="N51" s="86"/>
      <c r="O51" s="86"/>
      <c r="P51" s="86"/>
      <c r="Q51" s="86"/>
      <c r="R51" s="86"/>
      <c r="S51" s="86"/>
      <c r="T51" s="86"/>
    </row>
    <row r="52" spans="1:20" ht="13.5">
      <c r="A52" s="86"/>
      <c r="B52" s="86"/>
      <c r="C52" s="86"/>
      <c r="D52" s="86"/>
      <c r="E52" s="86"/>
      <c r="F52" s="86"/>
      <c r="G52" s="86"/>
      <c r="H52" s="86"/>
      <c r="I52" s="86"/>
      <c r="J52" s="86"/>
      <c r="K52" s="86"/>
      <c r="L52" s="86"/>
      <c r="M52" s="86"/>
      <c r="N52" s="86"/>
      <c r="O52" s="86"/>
      <c r="P52" s="86"/>
      <c r="Q52" s="86"/>
      <c r="R52" s="86"/>
      <c r="S52" s="86"/>
      <c r="T52" s="86"/>
    </row>
    <row r="53" spans="1:20" ht="13.5">
      <c r="A53" s="86"/>
      <c r="B53" s="86"/>
      <c r="C53" s="86"/>
      <c r="D53" s="86"/>
      <c r="E53" s="86"/>
      <c r="F53" s="86"/>
      <c r="G53" s="86"/>
      <c r="H53" s="86"/>
      <c r="I53" s="86"/>
      <c r="J53" s="86"/>
      <c r="K53" s="86"/>
      <c r="L53" s="86"/>
      <c r="M53" s="86"/>
      <c r="N53" s="86"/>
      <c r="O53" s="86"/>
      <c r="P53" s="86"/>
      <c r="Q53" s="86"/>
      <c r="R53" s="86"/>
      <c r="S53" s="86"/>
      <c r="T53" s="86"/>
    </row>
    <row r="54" spans="1:20" ht="13.5">
      <c r="A54" s="86"/>
      <c r="B54" s="86"/>
      <c r="C54" s="86"/>
      <c r="D54" s="86"/>
      <c r="E54" s="86"/>
      <c r="F54" s="86"/>
      <c r="G54" s="86"/>
      <c r="H54" s="86"/>
      <c r="I54" s="86"/>
      <c r="J54" s="86"/>
      <c r="K54" s="86"/>
      <c r="L54" s="86"/>
      <c r="M54" s="86"/>
      <c r="N54" s="86"/>
      <c r="O54" s="86"/>
      <c r="P54" s="86"/>
      <c r="Q54" s="86"/>
      <c r="R54" s="86"/>
      <c r="S54" s="86"/>
      <c r="T54" s="86"/>
    </row>
    <row r="55" spans="1:20" ht="13.5">
      <c r="A55" s="86"/>
      <c r="B55" s="86"/>
      <c r="C55" s="86"/>
      <c r="D55" s="86"/>
      <c r="E55" s="86"/>
      <c r="F55" s="86"/>
      <c r="G55" s="86"/>
      <c r="H55" s="86"/>
      <c r="I55" s="86"/>
      <c r="J55" s="86"/>
      <c r="K55" s="86"/>
      <c r="L55" s="86"/>
      <c r="M55" s="86"/>
      <c r="N55" s="86"/>
      <c r="O55" s="86"/>
      <c r="P55" s="86"/>
      <c r="Q55" s="86"/>
      <c r="R55" s="86"/>
      <c r="S55" s="86"/>
      <c r="T55" s="86"/>
    </row>
    <row r="56" spans="1:20" ht="13.5">
      <c r="A56" s="86"/>
      <c r="B56" s="86"/>
      <c r="C56" s="86"/>
      <c r="D56" s="86"/>
      <c r="E56" s="86"/>
      <c r="F56" s="86"/>
      <c r="G56" s="86"/>
      <c r="H56" s="86"/>
      <c r="I56" s="86"/>
      <c r="J56" s="86"/>
      <c r="K56" s="86"/>
      <c r="L56" s="86"/>
      <c r="M56" s="86"/>
      <c r="N56" s="86"/>
      <c r="O56" s="86"/>
      <c r="P56" s="86"/>
      <c r="Q56" s="86"/>
      <c r="R56" s="86"/>
      <c r="S56" s="86"/>
      <c r="T56" s="86"/>
    </row>
    <row r="57" spans="1:20" ht="13.5">
      <c r="A57" s="86"/>
      <c r="B57" s="86"/>
      <c r="C57" s="86"/>
      <c r="D57" s="86"/>
      <c r="E57" s="86"/>
      <c r="F57" s="86"/>
      <c r="G57" s="86"/>
      <c r="H57" s="86"/>
      <c r="I57" s="86"/>
      <c r="J57" s="86"/>
      <c r="K57" s="86"/>
      <c r="L57" s="86"/>
      <c r="M57" s="86"/>
      <c r="N57" s="86"/>
      <c r="O57" s="86"/>
      <c r="P57" s="86"/>
      <c r="Q57" s="86"/>
      <c r="R57" s="86"/>
      <c r="S57" s="86"/>
      <c r="T57" s="86"/>
    </row>
    <row r="58" spans="1:20" ht="13.5">
      <c r="A58" s="86"/>
      <c r="B58" s="86"/>
      <c r="C58" s="86"/>
      <c r="D58" s="86"/>
      <c r="E58" s="86"/>
      <c r="F58" s="86"/>
      <c r="G58" s="86"/>
      <c r="H58" s="86"/>
      <c r="I58" s="86"/>
      <c r="J58" s="86"/>
      <c r="K58" s="86"/>
      <c r="L58" s="86"/>
      <c r="M58" s="86"/>
      <c r="N58" s="86"/>
      <c r="O58" s="86"/>
      <c r="P58" s="86"/>
      <c r="Q58" s="86"/>
      <c r="R58" s="86"/>
      <c r="S58" s="86"/>
      <c r="T58" s="86"/>
    </row>
    <row r="59" spans="1:20" ht="13.5">
      <c r="A59" s="86"/>
      <c r="B59" s="86"/>
      <c r="C59" s="86"/>
      <c r="D59" s="86"/>
      <c r="E59" s="86"/>
      <c r="F59" s="86"/>
      <c r="G59" s="86"/>
      <c r="H59" s="86"/>
      <c r="I59" s="86"/>
      <c r="J59" s="86"/>
      <c r="K59" s="86"/>
      <c r="L59" s="86"/>
      <c r="M59" s="86"/>
      <c r="N59" s="86"/>
      <c r="O59" s="86"/>
      <c r="P59" s="86"/>
      <c r="Q59" s="86"/>
      <c r="R59" s="86"/>
      <c r="S59" s="86"/>
      <c r="T59" s="86"/>
    </row>
    <row r="60" spans="1:20" ht="13.5">
      <c r="A60" s="86"/>
      <c r="B60" s="86"/>
      <c r="C60" s="86"/>
      <c r="D60" s="86"/>
      <c r="E60" s="86"/>
      <c r="F60" s="86"/>
      <c r="G60" s="86"/>
      <c r="H60" s="86"/>
      <c r="I60" s="86"/>
      <c r="J60" s="86"/>
      <c r="K60" s="86"/>
      <c r="L60" s="86"/>
      <c r="M60" s="86"/>
      <c r="N60" s="86"/>
      <c r="O60" s="86"/>
      <c r="P60" s="86"/>
      <c r="Q60" s="86"/>
      <c r="R60" s="86"/>
      <c r="S60" s="86"/>
      <c r="T60" s="86"/>
    </row>
    <row r="61" spans="1:20" ht="13.5">
      <c r="A61" s="86"/>
      <c r="B61" s="86"/>
      <c r="C61" s="86"/>
      <c r="D61" s="86"/>
      <c r="E61" s="86"/>
      <c r="F61" s="86"/>
      <c r="G61" s="86"/>
      <c r="H61" s="86"/>
      <c r="I61" s="86"/>
      <c r="J61" s="86"/>
      <c r="K61" s="86"/>
      <c r="L61" s="86"/>
      <c r="M61" s="86"/>
      <c r="N61" s="86"/>
      <c r="O61" s="86"/>
      <c r="P61" s="86"/>
      <c r="Q61" s="86"/>
      <c r="R61" s="86"/>
      <c r="S61" s="86"/>
      <c r="T61" s="86"/>
    </row>
    <row r="62" spans="1:20" ht="13.5">
      <c r="A62" s="86"/>
      <c r="B62" s="86"/>
      <c r="C62" s="86"/>
      <c r="D62" s="86"/>
      <c r="E62" s="86"/>
      <c r="F62" s="86"/>
      <c r="G62" s="86"/>
      <c r="H62" s="86"/>
      <c r="I62" s="86"/>
      <c r="J62" s="86"/>
      <c r="K62" s="86"/>
      <c r="L62" s="86"/>
      <c r="M62" s="86"/>
      <c r="N62" s="86"/>
      <c r="O62" s="86"/>
      <c r="P62" s="86"/>
      <c r="Q62" s="86"/>
      <c r="R62" s="86"/>
      <c r="S62" s="86"/>
      <c r="T62" s="86"/>
    </row>
    <row r="63" spans="1:20" ht="13.5">
      <c r="A63" s="86"/>
      <c r="B63" s="86"/>
      <c r="C63" s="86"/>
      <c r="D63" s="86"/>
      <c r="E63" s="86"/>
      <c r="F63" s="86"/>
      <c r="G63" s="86"/>
      <c r="H63" s="86"/>
      <c r="I63" s="86"/>
      <c r="J63" s="86"/>
      <c r="K63" s="86"/>
      <c r="L63" s="86"/>
      <c r="M63" s="86"/>
      <c r="N63" s="86"/>
      <c r="O63" s="86"/>
      <c r="P63" s="86"/>
      <c r="Q63" s="86"/>
      <c r="R63" s="86"/>
      <c r="S63" s="86"/>
      <c r="T63" s="86"/>
    </row>
    <row r="64" spans="1:20" ht="13.5">
      <c r="A64" s="86"/>
      <c r="B64" s="86"/>
      <c r="C64" s="86"/>
      <c r="D64" s="86"/>
      <c r="E64" s="86"/>
      <c r="F64" s="86"/>
      <c r="G64" s="86"/>
      <c r="H64" s="86"/>
      <c r="I64" s="86"/>
      <c r="J64" s="86"/>
      <c r="K64" s="86"/>
      <c r="L64" s="86"/>
      <c r="M64" s="86"/>
      <c r="N64" s="86"/>
      <c r="O64" s="86"/>
      <c r="P64" s="86"/>
      <c r="Q64" s="86"/>
      <c r="R64" s="86"/>
      <c r="S64" s="86"/>
      <c r="T64" s="86"/>
    </row>
    <row r="65" spans="1:20" ht="13.5">
      <c r="A65" s="86"/>
      <c r="B65" s="86"/>
      <c r="C65" s="86"/>
      <c r="D65" s="86"/>
      <c r="E65" s="86"/>
      <c r="F65" s="86"/>
      <c r="G65" s="86"/>
      <c r="H65" s="86"/>
      <c r="I65" s="86"/>
      <c r="J65" s="86"/>
      <c r="K65" s="86"/>
      <c r="L65" s="86"/>
      <c r="M65" s="86"/>
      <c r="N65" s="86"/>
      <c r="O65" s="86"/>
      <c r="P65" s="86"/>
      <c r="Q65" s="86"/>
      <c r="R65" s="86"/>
      <c r="S65" s="86"/>
      <c r="T65" s="86"/>
    </row>
    <row r="66" spans="1:20" ht="13.5">
      <c r="A66" s="86"/>
      <c r="B66" s="86"/>
      <c r="C66" s="86"/>
      <c r="D66" s="86"/>
      <c r="E66" s="86"/>
      <c r="F66" s="86"/>
      <c r="G66" s="86"/>
      <c r="H66" s="86"/>
      <c r="I66" s="86"/>
      <c r="J66" s="86"/>
      <c r="K66" s="86"/>
      <c r="L66" s="86"/>
      <c r="M66" s="86"/>
      <c r="N66" s="86"/>
      <c r="O66" s="86"/>
      <c r="P66" s="86"/>
      <c r="Q66" s="86"/>
      <c r="R66" s="86"/>
      <c r="S66" s="86"/>
      <c r="T66" s="86"/>
    </row>
    <row r="67" spans="1:20" ht="13.5">
      <c r="A67" s="86"/>
      <c r="B67" s="86"/>
      <c r="C67" s="86"/>
      <c r="D67" s="86"/>
      <c r="E67" s="86"/>
      <c r="F67" s="86"/>
      <c r="G67" s="86"/>
      <c r="H67" s="86"/>
      <c r="I67" s="86"/>
      <c r="J67" s="86"/>
      <c r="K67" s="86"/>
      <c r="L67" s="86"/>
      <c r="M67" s="86"/>
      <c r="N67" s="86"/>
      <c r="O67" s="86"/>
      <c r="P67" s="86"/>
      <c r="Q67" s="86"/>
      <c r="R67" s="86"/>
      <c r="S67" s="86"/>
      <c r="T67" s="86"/>
    </row>
    <row r="68" spans="1:20" ht="13.5">
      <c r="A68" s="86"/>
      <c r="B68" s="86"/>
      <c r="C68" s="86"/>
      <c r="D68" s="86"/>
      <c r="E68" s="86"/>
      <c r="F68" s="86"/>
      <c r="G68" s="86"/>
      <c r="H68" s="86"/>
      <c r="I68" s="86"/>
      <c r="J68" s="86"/>
      <c r="K68" s="86"/>
      <c r="L68" s="86"/>
      <c r="M68" s="86"/>
      <c r="N68" s="86"/>
      <c r="O68" s="86"/>
      <c r="P68" s="86"/>
      <c r="Q68" s="86"/>
      <c r="R68" s="86"/>
      <c r="S68" s="86"/>
      <c r="T68" s="86"/>
    </row>
    <row r="69" spans="1:20" ht="13.5">
      <c r="A69" s="86"/>
      <c r="B69" s="86"/>
      <c r="C69" s="86"/>
      <c r="D69" s="86"/>
      <c r="E69" s="86"/>
      <c r="F69" s="86"/>
      <c r="G69" s="86"/>
      <c r="H69" s="86"/>
      <c r="I69" s="86"/>
      <c r="J69" s="86"/>
      <c r="K69" s="86"/>
      <c r="L69" s="86"/>
      <c r="M69" s="86"/>
      <c r="N69" s="86"/>
      <c r="O69" s="86"/>
      <c r="P69" s="86"/>
      <c r="Q69" s="86"/>
      <c r="R69" s="86"/>
      <c r="S69" s="86"/>
      <c r="T69" s="86"/>
    </row>
    <row r="70" spans="1:20" ht="13.5">
      <c r="A70" s="86"/>
      <c r="B70" s="86"/>
      <c r="C70" s="86"/>
      <c r="D70" s="86"/>
      <c r="E70" s="86"/>
      <c r="F70" s="86"/>
      <c r="G70" s="86"/>
      <c r="H70" s="86"/>
      <c r="I70" s="86"/>
      <c r="J70" s="86"/>
      <c r="K70" s="86"/>
      <c r="L70" s="86"/>
      <c r="M70" s="86"/>
      <c r="N70" s="86"/>
      <c r="O70" s="86"/>
      <c r="P70" s="86"/>
      <c r="Q70" s="86"/>
      <c r="R70" s="86"/>
      <c r="S70" s="86"/>
      <c r="T70" s="86"/>
    </row>
    <row r="71" spans="1:20" ht="13.5">
      <c r="A71" s="86"/>
      <c r="B71" s="86"/>
      <c r="C71" s="86"/>
      <c r="D71" s="86"/>
      <c r="E71" s="86"/>
      <c r="F71" s="86"/>
      <c r="G71" s="86"/>
      <c r="H71" s="86"/>
      <c r="I71" s="86"/>
      <c r="J71" s="86"/>
      <c r="K71" s="86"/>
      <c r="L71" s="86"/>
      <c r="M71" s="86"/>
      <c r="N71" s="86"/>
      <c r="O71" s="86"/>
      <c r="P71" s="86"/>
      <c r="Q71" s="86"/>
      <c r="R71" s="86"/>
      <c r="S71" s="86"/>
      <c r="T71" s="86"/>
    </row>
    <row r="72" spans="1:20" ht="13.5">
      <c r="A72" s="86"/>
      <c r="B72" s="86"/>
      <c r="C72" s="86"/>
      <c r="D72" s="86"/>
      <c r="E72" s="86"/>
      <c r="F72" s="86"/>
      <c r="G72" s="86"/>
      <c r="H72" s="86"/>
      <c r="I72" s="86"/>
      <c r="J72" s="86"/>
      <c r="K72" s="86"/>
      <c r="L72" s="86"/>
      <c r="M72" s="86"/>
      <c r="N72" s="86"/>
      <c r="O72" s="86"/>
      <c r="P72" s="86"/>
      <c r="Q72" s="86"/>
      <c r="R72" s="86"/>
      <c r="S72" s="86"/>
      <c r="T72" s="86"/>
    </row>
    <row r="73" spans="1:20" ht="13.5">
      <c r="A73" s="86"/>
      <c r="B73" s="86"/>
      <c r="C73" s="86"/>
      <c r="D73" s="86"/>
      <c r="E73" s="86"/>
      <c r="F73" s="86"/>
      <c r="G73" s="86"/>
      <c r="H73" s="86"/>
      <c r="I73" s="86"/>
      <c r="J73" s="86"/>
      <c r="K73" s="86"/>
      <c r="L73" s="86"/>
      <c r="M73" s="86"/>
      <c r="N73" s="86"/>
      <c r="O73" s="86"/>
      <c r="P73" s="86"/>
      <c r="Q73" s="86"/>
      <c r="R73" s="86"/>
      <c r="S73" s="86"/>
      <c r="T73" s="86"/>
    </row>
    <row r="74" spans="1:20" ht="13.5">
      <c r="A74" s="86"/>
      <c r="B74" s="86"/>
      <c r="C74" s="86"/>
      <c r="D74" s="86"/>
      <c r="E74" s="86"/>
      <c r="F74" s="86"/>
      <c r="G74" s="86"/>
      <c r="H74" s="86"/>
      <c r="I74" s="86"/>
      <c r="J74" s="86"/>
      <c r="K74" s="86"/>
      <c r="L74" s="86"/>
      <c r="M74" s="86"/>
      <c r="N74" s="86"/>
      <c r="O74" s="86"/>
      <c r="P74" s="86"/>
      <c r="Q74" s="86"/>
      <c r="R74" s="86"/>
      <c r="S74" s="86"/>
      <c r="T74" s="86"/>
    </row>
    <row r="75" spans="1:20" ht="13.5">
      <c r="A75" s="86"/>
      <c r="B75" s="86"/>
      <c r="C75" s="86"/>
      <c r="D75" s="86"/>
      <c r="E75" s="86"/>
      <c r="F75" s="86"/>
      <c r="G75" s="86"/>
      <c r="H75" s="86"/>
      <c r="I75" s="86"/>
      <c r="J75" s="86"/>
      <c r="K75" s="86"/>
      <c r="L75" s="86"/>
      <c r="M75" s="86"/>
      <c r="N75" s="86"/>
      <c r="O75" s="86"/>
      <c r="P75" s="86"/>
      <c r="Q75" s="86"/>
      <c r="R75" s="86"/>
      <c r="S75" s="86"/>
      <c r="T75" s="86"/>
    </row>
    <row r="76" spans="1:20" ht="13.5">
      <c r="A76" s="86"/>
      <c r="B76" s="86"/>
      <c r="C76" s="86"/>
      <c r="D76" s="86"/>
      <c r="E76" s="86"/>
      <c r="F76" s="86"/>
      <c r="G76" s="86"/>
      <c r="H76" s="86"/>
      <c r="I76" s="86"/>
      <c r="J76" s="86"/>
      <c r="K76" s="86"/>
      <c r="L76" s="86"/>
      <c r="M76" s="86"/>
      <c r="N76" s="86"/>
      <c r="O76" s="86"/>
      <c r="P76" s="86"/>
      <c r="Q76" s="86"/>
      <c r="R76" s="86"/>
      <c r="S76" s="86"/>
      <c r="T76" s="86"/>
    </row>
    <row r="77" spans="1:20" ht="13.5">
      <c r="A77" s="86"/>
      <c r="B77" s="86"/>
      <c r="C77" s="86"/>
      <c r="D77" s="86"/>
      <c r="E77" s="86"/>
      <c r="F77" s="86"/>
      <c r="G77" s="86"/>
      <c r="H77" s="86"/>
      <c r="I77" s="86"/>
      <c r="J77" s="86"/>
      <c r="K77" s="86"/>
      <c r="L77" s="86"/>
      <c r="M77" s="86"/>
      <c r="N77" s="86"/>
      <c r="O77" s="86"/>
      <c r="P77" s="86"/>
      <c r="Q77" s="86"/>
      <c r="R77" s="86"/>
      <c r="S77" s="86"/>
      <c r="T77" s="86"/>
    </row>
    <row r="78" spans="1:20" ht="13.5">
      <c r="A78" s="86"/>
      <c r="B78" s="86"/>
      <c r="C78" s="86"/>
      <c r="D78" s="86"/>
      <c r="E78" s="86"/>
      <c r="F78" s="86"/>
      <c r="G78" s="86"/>
      <c r="H78" s="86"/>
      <c r="I78" s="86"/>
      <c r="J78" s="86"/>
      <c r="K78" s="86"/>
      <c r="L78" s="86"/>
      <c r="M78" s="86"/>
      <c r="N78" s="86"/>
      <c r="O78" s="86"/>
      <c r="P78" s="86"/>
      <c r="Q78" s="86"/>
      <c r="R78" s="86"/>
      <c r="S78" s="86"/>
      <c r="T78" s="86"/>
    </row>
    <row r="79" spans="1:20" ht="13.5">
      <c r="A79" s="86"/>
      <c r="B79" s="86"/>
      <c r="C79" s="86"/>
      <c r="D79" s="86"/>
      <c r="E79" s="86"/>
      <c r="F79" s="86"/>
      <c r="G79" s="86"/>
      <c r="H79" s="86"/>
      <c r="I79" s="86"/>
      <c r="J79" s="86"/>
      <c r="K79" s="86"/>
      <c r="L79" s="86"/>
      <c r="M79" s="86"/>
      <c r="N79" s="86"/>
      <c r="O79" s="86"/>
      <c r="P79" s="86"/>
      <c r="Q79" s="86"/>
      <c r="R79" s="86"/>
      <c r="S79" s="86"/>
      <c r="T79" s="86"/>
    </row>
    <row r="80" spans="1:20" ht="13.5">
      <c r="A80" s="86"/>
      <c r="B80" s="86"/>
      <c r="C80" s="86"/>
      <c r="D80" s="86"/>
      <c r="E80" s="86"/>
      <c r="F80" s="86"/>
      <c r="G80" s="86"/>
      <c r="H80" s="86"/>
      <c r="I80" s="86"/>
      <c r="J80" s="86"/>
      <c r="K80" s="86"/>
      <c r="L80" s="86"/>
      <c r="M80" s="86"/>
      <c r="N80" s="86"/>
      <c r="O80" s="86"/>
      <c r="P80" s="86"/>
      <c r="Q80" s="86"/>
      <c r="R80" s="86"/>
      <c r="S80" s="86"/>
      <c r="T80" s="86"/>
    </row>
    <row r="81" spans="1:20" ht="13.5">
      <c r="A81" s="86"/>
      <c r="B81" s="86"/>
      <c r="C81" s="86"/>
      <c r="D81" s="86"/>
      <c r="E81" s="86"/>
      <c r="F81" s="86"/>
      <c r="G81" s="86"/>
      <c r="H81" s="86"/>
      <c r="I81" s="86"/>
      <c r="J81" s="86"/>
      <c r="K81" s="86"/>
      <c r="L81" s="86"/>
      <c r="M81" s="86"/>
      <c r="N81" s="86"/>
      <c r="O81" s="86"/>
      <c r="P81" s="86"/>
      <c r="Q81" s="86"/>
      <c r="R81" s="86"/>
      <c r="S81" s="86"/>
      <c r="T81" s="86"/>
    </row>
    <row r="82" spans="1:20" ht="13.5">
      <c r="A82" s="86"/>
      <c r="B82" s="86"/>
      <c r="C82" s="86"/>
      <c r="D82" s="86"/>
      <c r="E82" s="86"/>
      <c r="F82" s="86"/>
      <c r="G82" s="86"/>
      <c r="H82" s="86"/>
      <c r="I82" s="86"/>
      <c r="J82" s="86"/>
      <c r="K82" s="86"/>
      <c r="L82" s="86"/>
      <c r="M82" s="86"/>
      <c r="N82" s="86"/>
      <c r="O82" s="86"/>
      <c r="P82" s="86"/>
      <c r="Q82" s="86"/>
      <c r="R82" s="86"/>
      <c r="S82" s="86"/>
      <c r="T82" s="86"/>
    </row>
    <row r="83" spans="1:20" ht="13.5">
      <c r="A83" s="86"/>
      <c r="B83" s="86"/>
      <c r="C83" s="86"/>
      <c r="D83" s="86"/>
      <c r="E83" s="86"/>
      <c r="F83" s="86"/>
      <c r="G83" s="86"/>
      <c r="H83" s="86"/>
      <c r="I83" s="86"/>
      <c r="J83" s="86"/>
      <c r="K83" s="86"/>
      <c r="L83" s="86"/>
      <c r="M83" s="86"/>
      <c r="N83" s="86"/>
      <c r="O83" s="86"/>
      <c r="P83" s="86"/>
      <c r="Q83" s="86"/>
      <c r="R83" s="86"/>
      <c r="S83" s="86"/>
      <c r="T83" s="86"/>
    </row>
    <row r="84" spans="1:20" ht="13.5">
      <c r="A84" s="86"/>
      <c r="B84" s="86"/>
      <c r="C84" s="86"/>
      <c r="D84" s="86"/>
      <c r="E84" s="86"/>
      <c r="F84" s="86"/>
      <c r="G84" s="86"/>
      <c r="H84" s="86"/>
      <c r="I84" s="86"/>
      <c r="J84" s="86"/>
      <c r="K84" s="86"/>
      <c r="L84" s="86"/>
      <c r="M84" s="86"/>
      <c r="N84" s="86"/>
      <c r="O84" s="86"/>
      <c r="P84" s="86"/>
      <c r="Q84" s="86"/>
      <c r="R84" s="86"/>
      <c r="S84" s="86"/>
      <c r="T84" s="86"/>
    </row>
    <row r="85" spans="1:20" ht="13.5">
      <c r="A85" s="86"/>
      <c r="B85" s="86"/>
      <c r="C85" s="86"/>
      <c r="D85" s="86"/>
      <c r="E85" s="86"/>
      <c r="F85" s="86"/>
      <c r="G85" s="86"/>
      <c r="H85" s="86"/>
      <c r="I85" s="86"/>
      <c r="J85" s="86"/>
      <c r="K85" s="86"/>
      <c r="L85" s="86"/>
      <c r="M85" s="86"/>
      <c r="N85" s="86"/>
      <c r="O85" s="86"/>
      <c r="P85" s="86"/>
      <c r="Q85" s="86"/>
      <c r="R85" s="86"/>
      <c r="S85" s="86"/>
      <c r="T85" s="86"/>
    </row>
    <row r="86" spans="1:20" ht="13.5">
      <c r="A86" s="86"/>
      <c r="B86" s="86"/>
      <c r="C86" s="86"/>
      <c r="D86" s="86"/>
      <c r="E86" s="86"/>
      <c r="F86" s="86"/>
      <c r="G86" s="86"/>
      <c r="H86" s="86"/>
      <c r="I86" s="86"/>
      <c r="J86" s="86"/>
      <c r="K86" s="86"/>
      <c r="L86" s="86"/>
      <c r="M86" s="86"/>
      <c r="N86" s="86"/>
      <c r="O86" s="86"/>
      <c r="P86" s="86"/>
      <c r="Q86" s="86"/>
      <c r="R86" s="86"/>
      <c r="S86" s="86"/>
      <c r="T86" s="86"/>
    </row>
    <row r="87" spans="1:20" ht="13.5">
      <c r="A87" s="86"/>
      <c r="B87" s="86"/>
      <c r="C87" s="86"/>
      <c r="D87" s="86"/>
      <c r="E87" s="86"/>
      <c r="F87" s="86"/>
      <c r="G87" s="86"/>
      <c r="H87" s="86"/>
      <c r="I87" s="86"/>
      <c r="J87" s="86"/>
      <c r="K87" s="86"/>
      <c r="L87" s="86"/>
      <c r="M87" s="86"/>
      <c r="N87" s="86"/>
      <c r="O87" s="86"/>
      <c r="P87" s="86"/>
      <c r="Q87" s="86"/>
      <c r="R87" s="86"/>
      <c r="S87" s="86"/>
      <c r="T87" s="86"/>
    </row>
    <row r="88" spans="1:20" ht="13.5">
      <c r="A88" s="86"/>
      <c r="B88" s="86"/>
      <c r="C88" s="86"/>
      <c r="D88" s="86"/>
      <c r="E88" s="86"/>
      <c r="F88" s="86"/>
      <c r="G88" s="86"/>
      <c r="H88" s="86"/>
      <c r="I88" s="86"/>
      <c r="J88" s="86"/>
      <c r="K88" s="86"/>
      <c r="L88" s="86"/>
      <c r="M88" s="86"/>
      <c r="N88" s="86"/>
      <c r="O88" s="86"/>
      <c r="P88" s="86"/>
      <c r="Q88" s="86"/>
      <c r="R88" s="86"/>
      <c r="S88" s="86"/>
      <c r="T88" s="86"/>
    </row>
    <row r="89" spans="1:20" ht="13.5">
      <c r="A89" s="86"/>
      <c r="B89" s="86"/>
      <c r="C89" s="86"/>
      <c r="D89" s="86"/>
      <c r="E89" s="86"/>
      <c r="F89" s="86"/>
      <c r="G89" s="86"/>
      <c r="H89" s="86"/>
      <c r="I89" s="86"/>
      <c r="J89" s="86"/>
      <c r="K89" s="86"/>
      <c r="L89" s="86"/>
      <c r="M89" s="86"/>
      <c r="N89" s="86"/>
      <c r="O89" s="86"/>
      <c r="P89" s="86"/>
      <c r="Q89" s="86"/>
      <c r="R89" s="86"/>
      <c r="S89" s="86"/>
      <c r="T89" s="86"/>
    </row>
    <row r="90" spans="1:20" ht="13.5">
      <c r="A90" s="86"/>
      <c r="B90" s="86"/>
      <c r="C90" s="86"/>
      <c r="D90" s="86"/>
      <c r="E90" s="86"/>
      <c r="F90" s="86"/>
      <c r="G90" s="86"/>
      <c r="H90" s="86"/>
      <c r="I90" s="86"/>
      <c r="J90" s="86"/>
      <c r="K90" s="86"/>
      <c r="L90" s="86"/>
      <c r="M90" s="86"/>
      <c r="N90" s="86"/>
      <c r="O90" s="86"/>
      <c r="P90" s="86"/>
      <c r="Q90" s="86"/>
      <c r="R90" s="86"/>
      <c r="S90" s="86"/>
      <c r="T90" s="86"/>
    </row>
    <row r="91" spans="1:20" ht="13.5">
      <c r="A91" s="86"/>
      <c r="B91" s="86"/>
      <c r="C91" s="86"/>
      <c r="D91" s="86"/>
      <c r="E91" s="86"/>
      <c r="F91" s="86"/>
      <c r="G91" s="86"/>
      <c r="H91" s="86"/>
      <c r="I91" s="86"/>
      <c r="J91" s="86"/>
      <c r="K91" s="86"/>
      <c r="L91" s="86"/>
      <c r="M91" s="86"/>
      <c r="N91" s="86"/>
      <c r="O91" s="86"/>
      <c r="P91" s="86"/>
      <c r="Q91" s="86"/>
      <c r="R91" s="86"/>
      <c r="S91" s="86"/>
      <c r="T91" s="86"/>
    </row>
    <row r="92" spans="1:20" ht="13.5">
      <c r="A92" s="86"/>
      <c r="B92" s="86"/>
      <c r="C92" s="86"/>
      <c r="D92" s="86"/>
      <c r="E92" s="86"/>
      <c r="F92" s="86"/>
      <c r="G92" s="86"/>
      <c r="H92" s="86"/>
      <c r="I92" s="86"/>
      <c r="J92" s="86"/>
      <c r="K92" s="86"/>
      <c r="L92" s="86"/>
      <c r="M92" s="86"/>
      <c r="N92" s="86"/>
      <c r="O92" s="86"/>
      <c r="P92" s="86"/>
      <c r="Q92" s="86"/>
      <c r="R92" s="86"/>
      <c r="S92" s="86"/>
      <c r="T92" s="86"/>
    </row>
    <row r="93" spans="1:20" ht="13.5">
      <c r="A93" s="86"/>
      <c r="B93" s="86"/>
      <c r="C93" s="86"/>
      <c r="D93" s="86"/>
      <c r="E93" s="86"/>
      <c r="F93" s="86"/>
      <c r="G93" s="86"/>
      <c r="H93" s="86"/>
      <c r="I93" s="86"/>
      <c r="J93" s="86"/>
      <c r="K93" s="86"/>
      <c r="L93" s="86"/>
      <c r="M93" s="86"/>
      <c r="N93" s="86"/>
      <c r="O93" s="86"/>
      <c r="P93" s="86"/>
      <c r="Q93" s="86"/>
      <c r="R93" s="86"/>
      <c r="S93" s="86"/>
      <c r="T93" s="86"/>
    </row>
    <row r="94" spans="1:20" ht="13.5">
      <c r="A94" s="86"/>
      <c r="B94" s="86"/>
      <c r="C94" s="86"/>
      <c r="D94" s="86"/>
      <c r="E94" s="86"/>
      <c r="F94" s="86"/>
      <c r="G94" s="86"/>
      <c r="H94" s="86"/>
      <c r="I94" s="86"/>
      <c r="J94" s="86"/>
      <c r="K94" s="86"/>
      <c r="L94" s="86"/>
      <c r="M94" s="86"/>
      <c r="N94" s="86"/>
      <c r="O94" s="86"/>
      <c r="P94" s="86"/>
      <c r="Q94" s="86"/>
      <c r="R94" s="86"/>
      <c r="S94" s="86"/>
      <c r="T94" s="86"/>
    </row>
    <row r="95" spans="1:20" ht="13.5">
      <c r="A95" s="86"/>
      <c r="B95" s="86"/>
      <c r="C95" s="86"/>
      <c r="D95" s="86"/>
      <c r="E95" s="86"/>
      <c r="F95" s="86"/>
      <c r="G95" s="86"/>
      <c r="H95" s="86"/>
      <c r="I95" s="86"/>
      <c r="J95" s="86"/>
      <c r="K95" s="86"/>
      <c r="L95" s="86"/>
      <c r="M95" s="86"/>
      <c r="N95" s="86"/>
      <c r="O95" s="86"/>
      <c r="P95" s="86"/>
      <c r="Q95" s="86"/>
      <c r="R95" s="86"/>
      <c r="S95" s="86"/>
      <c r="T95" s="86"/>
    </row>
    <row r="96" spans="1:20" ht="13.5">
      <c r="A96" s="86"/>
      <c r="B96" s="86"/>
      <c r="C96" s="86"/>
      <c r="D96" s="86"/>
      <c r="E96" s="86"/>
      <c r="F96" s="86"/>
      <c r="G96" s="86"/>
      <c r="H96" s="86"/>
      <c r="I96" s="86"/>
      <c r="J96" s="86"/>
      <c r="K96" s="86"/>
      <c r="L96" s="86"/>
      <c r="M96" s="86"/>
      <c r="N96" s="86"/>
      <c r="O96" s="86"/>
      <c r="P96" s="86"/>
      <c r="Q96" s="86"/>
      <c r="R96" s="86"/>
      <c r="S96" s="86"/>
      <c r="T96" s="86"/>
    </row>
  </sheetData>
  <sheetProtection/>
  <mergeCells count="86">
    <mergeCell ref="T22:T23"/>
    <mergeCell ref="I23:M23"/>
    <mergeCell ref="O23:S23"/>
    <mergeCell ref="A25:T25"/>
    <mergeCell ref="A26:T26"/>
    <mergeCell ref="O21:S21"/>
    <mergeCell ref="A22:A23"/>
    <mergeCell ref="B22:F23"/>
    <mergeCell ref="G22:H23"/>
    <mergeCell ref="J22:L22"/>
    <mergeCell ref="P22:R22"/>
    <mergeCell ref="T18:T19"/>
    <mergeCell ref="I19:M19"/>
    <mergeCell ref="O19:S19"/>
    <mergeCell ref="C20:C21"/>
    <mergeCell ref="D20:G21"/>
    <mergeCell ref="H20:H21"/>
    <mergeCell ref="J20:L20"/>
    <mergeCell ref="P20:R20"/>
    <mergeCell ref="T20:T21"/>
    <mergeCell ref="I21:M21"/>
    <mergeCell ref="O17:S17"/>
    <mergeCell ref="C18:C19"/>
    <mergeCell ref="D18:G19"/>
    <mergeCell ref="H18:H19"/>
    <mergeCell ref="J18:L18"/>
    <mergeCell ref="P18:R18"/>
    <mergeCell ref="T14:T15"/>
    <mergeCell ref="I15:M15"/>
    <mergeCell ref="O15:S15"/>
    <mergeCell ref="C16:C17"/>
    <mergeCell ref="D16:G17"/>
    <mergeCell ref="H16:H17"/>
    <mergeCell ref="J16:L16"/>
    <mergeCell ref="P16:R16"/>
    <mergeCell ref="T16:T17"/>
    <mergeCell ref="I17:M17"/>
    <mergeCell ref="I13:M13"/>
    <mergeCell ref="O13:S13"/>
    <mergeCell ref="C14:C15"/>
    <mergeCell ref="D14:G15"/>
    <mergeCell ref="H14:H15"/>
    <mergeCell ref="J14:L14"/>
    <mergeCell ref="P14:R14"/>
    <mergeCell ref="T10:T11"/>
    <mergeCell ref="I11:M11"/>
    <mergeCell ref="O11:S11"/>
    <mergeCell ref="A12:B21"/>
    <mergeCell ref="C12:C13"/>
    <mergeCell ref="D12:G13"/>
    <mergeCell ref="H12:H13"/>
    <mergeCell ref="J12:L12"/>
    <mergeCell ref="P12:R12"/>
    <mergeCell ref="T12:T13"/>
    <mergeCell ref="O9:S9"/>
    <mergeCell ref="A10:A11"/>
    <mergeCell ref="B10:F11"/>
    <mergeCell ref="G10:H11"/>
    <mergeCell ref="J10:L10"/>
    <mergeCell ref="P10:R10"/>
    <mergeCell ref="T6:T7"/>
    <mergeCell ref="I7:M7"/>
    <mergeCell ref="O7:S7"/>
    <mergeCell ref="A8:A9"/>
    <mergeCell ref="B8:B9"/>
    <mergeCell ref="C8:H9"/>
    <mergeCell ref="J8:L8"/>
    <mergeCell ref="P8:R8"/>
    <mergeCell ref="T8:T9"/>
    <mergeCell ref="I9:M9"/>
    <mergeCell ref="O5:S5"/>
    <mergeCell ref="A6:A7"/>
    <mergeCell ref="B6:G7"/>
    <mergeCell ref="H6:H7"/>
    <mergeCell ref="J6:L6"/>
    <mergeCell ref="P6:R6"/>
    <mergeCell ref="A1:T1"/>
    <mergeCell ref="A3:H3"/>
    <mergeCell ref="J3:M3"/>
    <mergeCell ref="P3:S3"/>
    <mergeCell ref="A4:A5"/>
    <mergeCell ref="B4:G5"/>
    <mergeCell ref="H4:H5"/>
    <mergeCell ref="J4:L4"/>
    <mergeCell ref="P4:R4"/>
    <mergeCell ref="I5:M5"/>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32"/>
  <sheetViews>
    <sheetView view="pageBreakPreview" zoomScaleNormal="60" zoomScaleSheetLayoutView="100" workbookViewId="0" topLeftCell="A1">
      <selection activeCell="P34" sqref="P34:S36"/>
    </sheetView>
  </sheetViews>
  <sheetFormatPr defaultColWidth="9.00390625" defaultRowHeight="13.5"/>
  <cols>
    <col min="1" max="1" width="6.625" style="3" customWidth="1"/>
    <col min="2" max="2" width="31.875" style="3" customWidth="1"/>
    <col min="3" max="3" width="3.625" style="3" customWidth="1"/>
    <col min="4" max="4" width="9.625" style="3" customWidth="1"/>
    <col min="5" max="6" width="7.625" style="3" customWidth="1"/>
    <col min="7" max="7" width="15.625" style="3" customWidth="1"/>
    <col min="8" max="9" width="7.625" style="3" customWidth="1"/>
    <col min="10" max="11" width="9.00390625" style="3" customWidth="1"/>
    <col min="12" max="12" width="16.125" style="3" bestFit="1" customWidth="1"/>
    <col min="13" max="16384" width="9.00390625" style="3" customWidth="1"/>
  </cols>
  <sheetData>
    <row r="1" spans="1:9" ht="19.5" customHeight="1">
      <c r="A1" s="880" t="s">
        <v>194</v>
      </c>
      <c r="B1" s="880"/>
      <c r="C1" s="880"/>
      <c r="D1" s="880"/>
      <c r="E1" s="880"/>
      <c r="F1" s="880"/>
      <c r="G1" s="880"/>
      <c r="H1" s="880"/>
      <c r="I1" s="880"/>
    </row>
    <row r="2" spans="1:12" ht="19.5" customHeight="1">
      <c r="A2" s="1"/>
      <c r="B2" s="1"/>
      <c r="C2" s="1"/>
      <c r="D2" s="1"/>
      <c r="E2" s="1"/>
      <c r="F2" s="1"/>
      <c r="G2" s="1"/>
      <c r="H2" s="1"/>
      <c r="K2" s="906"/>
      <c r="L2" s="906"/>
    </row>
    <row r="3" spans="1:12" ht="19.5" customHeight="1">
      <c r="A3" s="907" t="s">
        <v>102</v>
      </c>
      <c r="B3" s="908"/>
      <c r="C3" s="911" t="s">
        <v>84</v>
      </c>
      <c r="D3" s="895" t="s">
        <v>55</v>
      </c>
      <c r="E3" s="895" t="s">
        <v>56</v>
      </c>
      <c r="F3" s="902" t="s">
        <v>57</v>
      </c>
      <c r="G3" s="895" t="s">
        <v>58</v>
      </c>
      <c r="H3" s="895" t="s">
        <v>56</v>
      </c>
      <c r="I3" s="902" t="s">
        <v>57</v>
      </c>
      <c r="K3" s="886" t="s">
        <v>195</v>
      </c>
      <c r="L3" s="887"/>
    </row>
    <row r="4" spans="1:12" ht="19.5" customHeight="1">
      <c r="A4" s="909"/>
      <c r="B4" s="910"/>
      <c r="C4" s="912"/>
      <c r="D4" s="896"/>
      <c r="E4" s="896"/>
      <c r="F4" s="913"/>
      <c r="G4" s="896"/>
      <c r="H4" s="896"/>
      <c r="I4" s="903"/>
      <c r="K4" s="125" t="s">
        <v>196</v>
      </c>
      <c r="L4" s="126" t="s">
        <v>197</v>
      </c>
    </row>
    <row r="5" spans="1:12" ht="14.25" customHeight="1">
      <c r="A5" s="888" t="s">
        <v>198</v>
      </c>
      <c r="B5" s="139"/>
      <c r="C5" s="890">
        <v>24</v>
      </c>
      <c r="D5" s="134" t="s">
        <v>199</v>
      </c>
      <c r="E5" s="135" t="s">
        <v>200</v>
      </c>
      <c r="F5" s="134" t="s">
        <v>200</v>
      </c>
      <c r="G5" s="134" t="s">
        <v>5</v>
      </c>
      <c r="H5" s="136" t="s">
        <v>180</v>
      </c>
      <c r="I5" s="137" t="s">
        <v>51</v>
      </c>
      <c r="K5" s="76" t="s">
        <v>201</v>
      </c>
      <c r="L5" s="76" t="s">
        <v>5</v>
      </c>
    </row>
    <row r="6" spans="1:12" ht="30" customHeight="1">
      <c r="A6" s="889"/>
      <c r="B6" s="148" t="s">
        <v>97</v>
      </c>
      <c r="C6" s="891"/>
      <c r="D6" s="166">
        <v>550</v>
      </c>
      <c r="E6" s="167">
        <f aca="true" t="shared" si="0" ref="E6:E17">IF(D6&gt;0,ROUND(D6/$D$27*100,1),"－")</f>
        <v>3</v>
      </c>
      <c r="F6" s="168">
        <f aca="true" t="shared" si="1" ref="F6:F14">IF(D6&gt;0,ROUND(D6/K6*100,0))</f>
        <v>87</v>
      </c>
      <c r="G6" s="166">
        <v>40234825</v>
      </c>
      <c r="H6" s="169">
        <f aca="true" t="shared" si="2" ref="H6:H17">IF(G6&gt;0,ROUND(G6/$G$27*100,1),"－")</f>
        <v>0.8</v>
      </c>
      <c r="I6" s="168">
        <f aca="true" t="shared" si="3" ref="I6:I14">IF(G6&gt;0,ROUND(G6/L6*100,0))</f>
        <v>88</v>
      </c>
      <c r="K6" s="166">
        <v>633</v>
      </c>
      <c r="L6" s="166">
        <v>45878755</v>
      </c>
    </row>
    <row r="7" spans="1:12" ht="30" customHeight="1">
      <c r="A7" s="889"/>
      <c r="B7" s="140" t="s">
        <v>59</v>
      </c>
      <c r="C7" s="133">
        <v>25</v>
      </c>
      <c r="D7" s="170">
        <v>8324</v>
      </c>
      <c r="E7" s="169">
        <f t="shared" si="0"/>
        <v>44.9</v>
      </c>
      <c r="F7" s="171">
        <f t="shared" si="1"/>
        <v>101</v>
      </c>
      <c r="G7" s="170">
        <v>2038477847</v>
      </c>
      <c r="H7" s="169">
        <f t="shared" si="2"/>
        <v>38.7</v>
      </c>
      <c r="I7" s="171">
        <f t="shared" si="3"/>
        <v>147</v>
      </c>
      <c r="K7" s="170">
        <v>8241</v>
      </c>
      <c r="L7" s="170">
        <v>1385063042</v>
      </c>
    </row>
    <row r="8" spans="1:12" ht="30" customHeight="1">
      <c r="A8" s="889"/>
      <c r="B8" s="140" t="s">
        <v>98</v>
      </c>
      <c r="C8" s="133">
        <v>26</v>
      </c>
      <c r="D8" s="170">
        <v>3852</v>
      </c>
      <c r="E8" s="169">
        <f t="shared" si="0"/>
        <v>20.8</v>
      </c>
      <c r="F8" s="171">
        <f t="shared" si="1"/>
        <v>96</v>
      </c>
      <c r="G8" s="170">
        <v>1522601901</v>
      </c>
      <c r="H8" s="169">
        <f t="shared" si="2"/>
        <v>28.9</v>
      </c>
      <c r="I8" s="171">
        <f t="shared" si="3"/>
        <v>102</v>
      </c>
      <c r="K8" s="170">
        <v>4025</v>
      </c>
      <c r="L8" s="170">
        <v>1486194278</v>
      </c>
    </row>
    <row r="9" spans="1:12" ht="30" customHeight="1">
      <c r="A9" s="889"/>
      <c r="B9" s="140" t="s">
        <v>60</v>
      </c>
      <c r="C9" s="133">
        <v>27</v>
      </c>
      <c r="D9" s="170">
        <v>944</v>
      </c>
      <c r="E9" s="169">
        <f t="shared" si="0"/>
        <v>5.1</v>
      </c>
      <c r="F9" s="171">
        <f t="shared" si="1"/>
        <v>97</v>
      </c>
      <c r="G9" s="170">
        <v>114727651</v>
      </c>
      <c r="H9" s="169">
        <f t="shared" si="2"/>
        <v>2.2</v>
      </c>
      <c r="I9" s="171">
        <f t="shared" si="3"/>
        <v>91</v>
      </c>
      <c r="K9" s="170">
        <v>976</v>
      </c>
      <c r="L9" s="170">
        <v>126585273</v>
      </c>
    </row>
    <row r="10" spans="1:12" ht="30" customHeight="1">
      <c r="A10" s="889"/>
      <c r="B10" s="140" t="s">
        <v>202</v>
      </c>
      <c r="C10" s="133">
        <v>28</v>
      </c>
      <c r="D10" s="170">
        <v>835</v>
      </c>
      <c r="E10" s="169">
        <f t="shared" si="0"/>
        <v>4.5</v>
      </c>
      <c r="F10" s="171">
        <f t="shared" si="1"/>
        <v>97</v>
      </c>
      <c r="G10" s="170">
        <v>7417541</v>
      </c>
      <c r="H10" s="169">
        <f t="shared" si="2"/>
        <v>0.1</v>
      </c>
      <c r="I10" s="171">
        <f t="shared" si="3"/>
        <v>57</v>
      </c>
      <c r="K10" s="170">
        <v>863</v>
      </c>
      <c r="L10" s="170">
        <v>13119949</v>
      </c>
    </row>
    <row r="11" spans="1:12" ht="49.5" customHeight="1">
      <c r="A11" s="889"/>
      <c r="B11" s="140" t="s">
        <v>95</v>
      </c>
      <c r="C11" s="133">
        <v>29</v>
      </c>
      <c r="D11" s="170">
        <v>6</v>
      </c>
      <c r="E11" s="169">
        <f t="shared" si="0"/>
        <v>0</v>
      </c>
      <c r="F11" s="171">
        <f t="shared" si="1"/>
        <v>6</v>
      </c>
      <c r="G11" s="170">
        <v>4480</v>
      </c>
      <c r="H11" s="169">
        <f t="shared" si="2"/>
        <v>0</v>
      </c>
      <c r="I11" s="171">
        <f t="shared" si="3"/>
        <v>16</v>
      </c>
      <c r="K11" s="170">
        <v>94</v>
      </c>
      <c r="L11" s="170">
        <v>28072</v>
      </c>
    </row>
    <row r="12" spans="1:12" ht="30" customHeight="1">
      <c r="A12" s="889"/>
      <c r="B12" s="140" t="s">
        <v>203</v>
      </c>
      <c r="C12" s="133">
        <v>30</v>
      </c>
      <c r="D12" s="172">
        <v>41</v>
      </c>
      <c r="E12" s="169">
        <f t="shared" si="0"/>
        <v>0.2</v>
      </c>
      <c r="F12" s="171">
        <f t="shared" si="1"/>
        <v>241</v>
      </c>
      <c r="G12" s="170">
        <v>1389548782</v>
      </c>
      <c r="H12" s="169">
        <f t="shared" si="2"/>
        <v>26.4</v>
      </c>
      <c r="I12" s="171">
        <f t="shared" si="3"/>
        <v>175</v>
      </c>
      <c r="K12" s="172">
        <v>17</v>
      </c>
      <c r="L12" s="170">
        <v>794848815</v>
      </c>
    </row>
    <row r="13" spans="1:12" ht="30" customHeight="1">
      <c r="A13" s="889"/>
      <c r="B13" s="140" t="s">
        <v>92</v>
      </c>
      <c r="C13" s="133">
        <v>31</v>
      </c>
      <c r="D13" s="170">
        <v>4</v>
      </c>
      <c r="E13" s="169">
        <f t="shared" si="0"/>
        <v>0</v>
      </c>
      <c r="F13" s="171">
        <f t="shared" si="1"/>
        <v>36</v>
      </c>
      <c r="G13" s="170">
        <v>259372</v>
      </c>
      <c r="H13" s="169">
        <f t="shared" si="2"/>
        <v>0</v>
      </c>
      <c r="I13" s="171">
        <f t="shared" si="3"/>
        <v>79</v>
      </c>
      <c r="K13" s="170">
        <v>11</v>
      </c>
      <c r="L13" s="170">
        <v>326782</v>
      </c>
    </row>
    <row r="14" spans="1:12" ht="30" customHeight="1">
      <c r="A14" s="889"/>
      <c r="B14" s="143" t="s">
        <v>96</v>
      </c>
      <c r="C14" s="133">
        <v>32</v>
      </c>
      <c r="D14" s="172">
        <v>143</v>
      </c>
      <c r="E14" s="169">
        <f t="shared" si="0"/>
        <v>0.8</v>
      </c>
      <c r="F14" s="171">
        <f t="shared" si="1"/>
        <v>97</v>
      </c>
      <c r="G14" s="170">
        <v>100163016</v>
      </c>
      <c r="H14" s="169">
        <f t="shared" si="2"/>
        <v>1.9</v>
      </c>
      <c r="I14" s="171">
        <f t="shared" si="3"/>
        <v>95</v>
      </c>
      <c r="K14" s="172">
        <v>147</v>
      </c>
      <c r="L14" s="170">
        <v>105533251</v>
      </c>
    </row>
    <row r="15" spans="1:12" ht="30" customHeight="1">
      <c r="A15" s="892" t="s">
        <v>78</v>
      </c>
      <c r="B15" s="143" t="s">
        <v>204</v>
      </c>
      <c r="C15" s="133">
        <v>33</v>
      </c>
      <c r="D15" s="172">
        <v>0</v>
      </c>
      <c r="E15" s="173" t="str">
        <f t="shared" si="0"/>
        <v>－</v>
      </c>
      <c r="F15" s="171" t="s">
        <v>205</v>
      </c>
      <c r="G15" s="174">
        <v>0</v>
      </c>
      <c r="H15" s="173" t="str">
        <f t="shared" si="2"/>
        <v>－</v>
      </c>
      <c r="I15" s="171" t="s">
        <v>205</v>
      </c>
      <c r="K15" s="172">
        <v>0</v>
      </c>
      <c r="L15" s="174">
        <v>0</v>
      </c>
    </row>
    <row r="16" spans="1:12" ht="30" customHeight="1">
      <c r="A16" s="893"/>
      <c r="B16" s="143" t="s">
        <v>93</v>
      </c>
      <c r="C16" s="133">
        <v>34</v>
      </c>
      <c r="D16" s="172">
        <f>1-1</f>
        <v>0</v>
      </c>
      <c r="E16" s="173" t="str">
        <f t="shared" si="0"/>
        <v>－</v>
      </c>
      <c r="F16" s="171" t="s">
        <v>206</v>
      </c>
      <c r="G16" s="175">
        <v>0</v>
      </c>
      <c r="H16" s="173" t="str">
        <f t="shared" si="2"/>
        <v>－</v>
      </c>
      <c r="I16" s="171" t="s">
        <v>206</v>
      </c>
      <c r="K16" s="172">
        <f>1-1</f>
        <v>0</v>
      </c>
      <c r="L16" s="175">
        <v>0</v>
      </c>
    </row>
    <row r="17" spans="1:12" ht="30" customHeight="1">
      <c r="A17" s="893"/>
      <c r="B17" s="143" t="s">
        <v>94</v>
      </c>
      <c r="C17" s="133">
        <v>35</v>
      </c>
      <c r="D17" s="172">
        <v>0</v>
      </c>
      <c r="E17" s="173" t="str">
        <f t="shared" si="0"/>
        <v>－</v>
      </c>
      <c r="F17" s="171" t="s">
        <v>207</v>
      </c>
      <c r="G17" s="170">
        <v>0</v>
      </c>
      <c r="H17" s="173" t="str">
        <f t="shared" si="2"/>
        <v>－</v>
      </c>
      <c r="I17" s="171" t="s">
        <v>207</v>
      </c>
      <c r="K17" s="172">
        <v>0</v>
      </c>
      <c r="L17" s="170">
        <v>0</v>
      </c>
    </row>
    <row r="18" spans="1:12" ht="30" customHeight="1">
      <c r="A18" s="888" t="s">
        <v>208</v>
      </c>
      <c r="B18" s="140" t="s">
        <v>209</v>
      </c>
      <c r="C18" s="133">
        <v>36</v>
      </c>
      <c r="D18" s="176">
        <v>403</v>
      </c>
      <c r="E18" s="172"/>
      <c r="F18" s="171">
        <f>IF(D18&gt;0,ROUND(D18/K18*100,0))</f>
        <v>89</v>
      </c>
      <c r="G18" s="170">
        <v>25334676</v>
      </c>
      <c r="H18" s="177"/>
      <c r="I18" s="171">
        <f>IF(G18&gt;0,ROUND(G18/L18*100,0))</f>
        <v>98</v>
      </c>
      <c r="K18" s="176">
        <v>451</v>
      </c>
      <c r="L18" s="170">
        <v>25849416</v>
      </c>
    </row>
    <row r="19" spans="1:12" ht="30" customHeight="1">
      <c r="A19" s="889"/>
      <c r="B19" s="140" t="s">
        <v>61</v>
      </c>
      <c r="C19" s="133">
        <v>37</v>
      </c>
      <c r="D19" s="176">
        <v>3559</v>
      </c>
      <c r="E19" s="172"/>
      <c r="F19" s="171">
        <f>IF(D19&gt;0,ROUND(D19/K19*100,0))</f>
        <v>93</v>
      </c>
      <c r="G19" s="170">
        <v>13587396</v>
      </c>
      <c r="H19" s="172"/>
      <c r="I19" s="171">
        <f>IF(G19&gt;0,ROUND(G19/L19*100,0))</f>
        <v>42</v>
      </c>
      <c r="K19" s="176">
        <v>3836</v>
      </c>
      <c r="L19" s="170">
        <v>32191024</v>
      </c>
    </row>
    <row r="20" spans="1:12" ht="30" customHeight="1">
      <c r="A20" s="889"/>
      <c r="B20" s="140" t="s">
        <v>210</v>
      </c>
      <c r="C20" s="133">
        <v>38</v>
      </c>
      <c r="D20" s="176">
        <v>0</v>
      </c>
      <c r="E20" s="172"/>
      <c r="F20" s="171" t="s">
        <v>207</v>
      </c>
      <c r="G20" s="170">
        <v>0</v>
      </c>
      <c r="H20" s="177"/>
      <c r="I20" s="171" t="s">
        <v>207</v>
      </c>
      <c r="K20" s="176">
        <v>0</v>
      </c>
      <c r="L20" s="170">
        <v>0</v>
      </c>
    </row>
    <row r="21" spans="1:12" ht="30" customHeight="1">
      <c r="A21" s="889"/>
      <c r="B21" s="140" t="s">
        <v>62</v>
      </c>
      <c r="C21" s="133">
        <v>39</v>
      </c>
      <c r="D21" s="176">
        <v>0</v>
      </c>
      <c r="E21" s="172"/>
      <c r="F21" s="171" t="s">
        <v>207</v>
      </c>
      <c r="G21" s="170">
        <v>0</v>
      </c>
      <c r="H21" s="177"/>
      <c r="I21" s="171" t="s">
        <v>207</v>
      </c>
      <c r="K21" s="176">
        <v>0</v>
      </c>
      <c r="L21" s="170">
        <v>0</v>
      </c>
    </row>
    <row r="22" spans="1:12" ht="30" customHeight="1">
      <c r="A22" s="889"/>
      <c r="B22" s="143" t="s">
        <v>99</v>
      </c>
      <c r="C22" s="133">
        <v>40</v>
      </c>
      <c r="D22" s="178">
        <v>0</v>
      </c>
      <c r="E22" s="172"/>
      <c r="F22" s="171" t="s">
        <v>207</v>
      </c>
      <c r="G22" s="172">
        <v>0</v>
      </c>
      <c r="H22" s="177"/>
      <c r="I22" s="171" t="s">
        <v>207</v>
      </c>
      <c r="K22" s="178">
        <v>0</v>
      </c>
      <c r="L22" s="172">
        <v>0</v>
      </c>
    </row>
    <row r="23" spans="1:12" ht="30" customHeight="1">
      <c r="A23" s="889"/>
      <c r="B23" s="140" t="s">
        <v>83</v>
      </c>
      <c r="C23" s="133">
        <v>41</v>
      </c>
      <c r="D23" s="176">
        <v>14</v>
      </c>
      <c r="E23" s="172"/>
      <c r="F23" s="171">
        <f>IF(D23&gt;0,ROUND(D23/K23*100,0))</f>
        <v>200</v>
      </c>
      <c r="G23" s="170">
        <v>264366</v>
      </c>
      <c r="H23" s="177"/>
      <c r="I23" s="171">
        <f>IF(G23&gt;0,ROUND(G23/L23*100,0))</f>
        <v>58</v>
      </c>
      <c r="K23" s="176">
        <v>7</v>
      </c>
      <c r="L23" s="170">
        <v>459478</v>
      </c>
    </row>
    <row r="24" spans="1:12" ht="30" customHeight="1">
      <c r="A24" s="889"/>
      <c r="B24" s="140" t="s">
        <v>100</v>
      </c>
      <c r="C24" s="133">
        <v>42</v>
      </c>
      <c r="D24" s="176">
        <v>527</v>
      </c>
      <c r="E24" s="172"/>
      <c r="F24" s="171">
        <f>IF(D24&gt;0,ROUND(D24/K24*100,0))</f>
        <v>101</v>
      </c>
      <c r="G24" s="170">
        <v>20118579</v>
      </c>
      <c r="H24" s="172"/>
      <c r="I24" s="171">
        <f>IF(G24&gt;0,ROUND(G24/L24*100,0))</f>
        <v>104</v>
      </c>
      <c r="K24" s="176">
        <v>524</v>
      </c>
      <c r="L24" s="170">
        <v>19366775</v>
      </c>
    </row>
    <row r="25" spans="1:12" ht="30" customHeight="1">
      <c r="A25" s="894"/>
      <c r="B25" s="140" t="s">
        <v>63</v>
      </c>
      <c r="C25" s="133">
        <v>43</v>
      </c>
      <c r="D25" s="174">
        <v>3786</v>
      </c>
      <c r="E25" s="169">
        <f>IF(D25&gt;0,ROUND(D25/$D$27*100,1),"－")</f>
        <v>20.4</v>
      </c>
      <c r="F25" s="171">
        <f>IF(D25&gt;0,ROUND(D25/K25*100,0))</f>
        <v>93</v>
      </c>
      <c r="G25" s="170">
        <f>SUM(G18:G24)</f>
        <v>59305017</v>
      </c>
      <c r="H25" s="169">
        <f>IF(G25&gt;0,ROUND(G25/$G$27*100,1),"－")</f>
        <v>1.1</v>
      </c>
      <c r="I25" s="171">
        <f>IF(G25&gt;0,ROUND(G25/L25*100,0))</f>
        <v>76</v>
      </c>
      <c r="K25" s="174">
        <v>4091</v>
      </c>
      <c r="L25" s="170">
        <f>SUM(L18:L24)</f>
        <v>77866693</v>
      </c>
    </row>
    <row r="26" spans="1:12" ht="30" customHeight="1">
      <c r="A26" s="904" t="s">
        <v>82</v>
      </c>
      <c r="B26" s="905"/>
      <c r="C26" s="138">
        <v>44</v>
      </c>
      <c r="D26" s="174">
        <v>62</v>
      </c>
      <c r="E26" s="169">
        <f>IF(D26&gt;0,ROUND(D26/$D$27*100,1),"－")</f>
        <v>0.3</v>
      </c>
      <c r="F26" s="171">
        <f>IF(D26&gt;0,ROUND(D26/K26*100,0))</f>
        <v>97</v>
      </c>
      <c r="G26" s="174">
        <v>243963</v>
      </c>
      <c r="H26" s="169">
        <f>IF(G26&gt;0,ROUND(G26/$G$27*100,1),"－")</f>
        <v>0</v>
      </c>
      <c r="I26" s="179" t="s">
        <v>207</v>
      </c>
      <c r="K26" s="174">
        <v>64</v>
      </c>
      <c r="L26" s="174">
        <v>703573</v>
      </c>
    </row>
    <row r="27" spans="1:12" ht="30" customHeight="1">
      <c r="A27" s="897" t="s">
        <v>64</v>
      </c>
      <c r="B27" s="898"/>
      <c r="C27" s="141">
        <v>45</v>
      </c>
      <c r="D27" s="170">
        <f>SUM(D6:D17,D25:D26)</f>
        <v>18547</v>
      </c>
      <c r="E27" s="169">
        <f>IF(D27&gt;0,ROUND(D27/$D$27*100,1),"－")</f>
        <v>100</v>
      </c>
      <c r="F27" s="171">
        <f>IF(D27&gt;0,ROUND(D27/K27*100,0))</f>
        <v>97</v>
      </c>
      <c r="G27" s="170">
        <f>SUM(G6:G17,G25:G26)</f>
        <v>5272984395</v>
      </c>
      <c r="H27" s="169">
        <f>IF(G27&gt;0,ROUND(G27/$G$27*100,1),"－")</f>
        <v>100</v>
      </c>
      <c r="I27" s="171">
        <f>IF(G27&gt;0,ROUND(G27/L27*100,0))</f>
        <v>131</v>
      </c>
      <c r="K27" s="170">
        <f>SUM(K6:K17,K25:K26)</f>
        <v>19162</v>
      </c>
      <c r="L27" s="170">
        <f>SUM(L6:L17,L25:L26)</f>
        <v>4036148483</v>
      </c>
    </row>
    <row r="28" spans="1:12" ht="12.75" customHeight="1">
      <c r="A28" s="109"/>
      <c r="B28" s="109"/>
      <c r="C28" s="109"/>
      <c r="D28" s="144"/>
      <c r="E28" s="145"/>
      <c r="F28" s="145"/>
      <c r="G28" s="144"/>
      <c r="H28" s="145"/>
      <c r="I28" s="111"/>
      <c r="K28" s="110"/>
      <c r="L28" s="110"/>
    </row>
    <row r="29" spans="1:9" ht="12.75" customHeight="1">
      <c r="A29" s="146" t="s">
        <v>89</v>
      </c>
      <c r="B29" s="899" t="s">
        <v>211</v>
      </c>
      <c r="C29" s="899"/>
      <c r="D29" s="899"/>
      <c r="E29" s="899"/>
      <c r="F29" s="899"/>
      <c r="G29" s="899"/>
      <c r="H29" s="899"/>
      <c r="I29" s="142"/>
    </row>
    <row r="30" spans="1:9" ht="28.5" customHeight="1">
      <c r="A30" s="147" t="s">
        <v>212</v>
      </c>
      <c r="B30" s="900" t="s">
        <v>213</v>
      </c>
      <c r="C30" s="900"/>
      <c r="D30" s="900"/>
      <c r="E30" s="900"/>
      <c r="F30" s="900"/>
      <c r="G30" s="900"/>
      <c r="H30" s="900"/>
      <c r="I30" s="142"/>
    </row>
    <row r="31" spans="1:9" ht="50.25" customHeight="1">
      <c r="A31" s="147" t="s">
        <v>214</v>
      </c>
      <c r="B31" s="900" t="s">
        <v>101</v>
      </c>
      <c r="C31" s="900"/>
      <c r="D31" s="900"/>
      <c r="E31" s="900"/>
      <c r="F31" s="900"/>
      <c r="G31" s="900"/>
      <c r="H31" s="900"/>
      <c r="I31" s="142"/>
    </row>
    <row r="32" spans="1:9" ht="16.5" customHeight="1">
      <c r="A32" s="147" t="s">
        <v>215</v>
      </c>
      <c r="B32" s="901" t="s">
        <v>216</v>
      </c>
      <c r="C32" s="901"/>
      <c r="D32" s="901"/>
      <c r="E32" s="901"/>
      <c r="F32" s="901"/>
      <c r="G32" s="901"/>
      <c r="H32" s="901"/>
      <c r="I32" s="142"/>
    </row>
  </sheetData>
  <sheetProtection/>
  <mergeCells count="21">
    <mergeCell ref="A1:I1"/>
    <mergeCell ref="K2:L2"/>
    <mergeCell ref="A3:B4"/>
    <mergeCell ref="C3:C4"/>
    <mergeCell ref="D3:D4"/>
    <mergeCell ref="E3:E4"/>
    <mergeCell ref="F3:F4"/>
    <mergeCell ref="G3:G4"/>
    <mergeCell ref="A27:B27"/>
    <mergeCell ref="B29:H29"/>
    <mergeCell ref="B30:H30"/>
    <mergeCell ref="B31:H31"/>
    <mergeCell ref="B32:H32"/>
    <mergeCell ref="I3:I4"/>
    <mergeCell ref="A26:B26"/>
    <mergeCell ref="K3:L3"/>
    <mergeCell ref="A5:A14"/>
    <mergeCell ref="C5:C6"/>
    <mergeCell ref="A15:A17"/>
    <mergeCell ref="A18:A25"/>
    <mergeCell ref="H3:H4"/>
  </mergeCells>
  <printOptions horizontalCentered="1"/>
  <pageMargins left="0.2362204724409449" right="0.2362204724409449" top="0.7480314960629921" bottom="0.7480314960629921" header="0.31496062992125984" footer="0.31496062992125984"/>
  <pageSetup firstPageNumber="199" useFirstPageNumber="1" horizontalDpi="600" verticalDpi="600" orientation="portrait" paperSize="9" scale="90" r:id="rId2"/>
  <drawing r:id="rId1"/>
</worksheet>
</file>

<file path=xl/worksheets/sheet30.xml><?xml version="1.0" encoding="utf-8"?>
<worksheet xmlns="http://schemas.openxmlformats.org/spreadsheetml/2006/main" xmlns:r="http://schemas.openxmlformats.org/officeDocument/2006/relationships">
  <dimension ref="A1:AM40"/>
  <sheetViews>
    <sheetView view="pageBreakPreview" zoomScaleSheetLayoutView="100" zoomScalePageLayoutView="0" workbookViewId="0" topLeftCell="A1">
      <selection activeCell="T3" sqref="T3:T4"/>
    </sheetView>
  </sheetViews>
  <sheetFormatPr defaultColWidth="9.00390625" defaultRowHeight="13.5"/>
  <cols>
    <col min="1" max="1" width="1.625" style="645" customWidth="1"/>
    <col min="2" max="2" width="6.00390625" style="645" customWidth="1"/>
    <col min="3" max="3" width="4.125" style="645" customWidth="1"/>
    <col min="4" max="5" width="5.625" style="645" customWidth="1"/>
    <col min="6" max="6" width="1.625" style="645" customWidth="1"/>
    <col min="7" max="7" width="7.625" style="645" customWidth="1"/>
    <col min="8" max="8" width="2.625" style="645" customWidth="1"/>
    <col min="9" max="9" width="1.625" style="645" customWidth="1"/>
    <col min="10" max="10" width="3.125" style="645" customWidth="1"/>
    <col min="11" max="12" width="4.875" style="645" customWidth="1"/>
    <col min="13" max="15" width="3.125" style="645" customWidth="1"/>
    <col min="16" max="17" width="4.625" style="645" customWidth="1"/>
    <col min="18" max="20" width="3.125" style="645" customWidth="1"/>
    <col min="21" max="22" width="4.125" style="645" customWidth="1"/>
    <col min="23" max="23" width="3.625" style="645" customWidth="1"/>
    <col min="24" max="24" width="3.125" style="645" customWidth="1"/>
    <col min="25" max="25" width="3.125" style="494" customWidth="1"/>
    <col min="26" max="27" width="4.625" style="494" customWidth="1"/>
    <col min="28" max="28" width="3.125" style="494" customWidth="1"/>
    <col min="29" max="29" width="3.625" style="494" customWidth="1"/>
    <col min="30" max="30" width="3.125" style="494" customWidth="1"/>
    <col min="31" max="32" width="4.625" style="494" customWidth="1"/>
    <col min="33" max="33" width="3.125" style="494" customWidth="1"/>
    <col min="34" max="34" width="3.625" style="494" customWidth="1"/>
    <col min="35" max="35" width="3.125" style="494" customWidth="1"/>
    <col min="36" max="37" width="4.625" style="494" customWidth="1"/>
    <col min="38" max="38" width="3.125" style="494" customWidth="1"/>
    <col min="39" max="39" width="3.625" style="494" customWidth="1"/>
    <col min="40" max="72" width="4.625" style="645" customWidth="1"/>
    <col min="73" max="16384" width="9.00390625" style="645" customWidth="1"/>
  </cols>
  <sheetData>
    <row r="1" spans="1:39" ht="24.75" customHeight="1">
      <c r="A1" s="1830" t="s">
        <v>635</v>
      </c>
      <c r="B1" s="1830"/>
      <c r="C1" s="1830"/>
      <c r="D1" s="1830"/>
      <c r="E1" s="1830"/>
      <c r="F1" s="1830"/>
      <c r="G1" s="1830"/>
      <c r="H1" s="1830"/>
      <c r="I1" s="1830"/>
      <c r="J1" s="1830"/>
      <c r="K1" s="1830"/>
      <c r="L1" s="1830"/>
      <c r="M1" s="1830"/>
      <c r="N1" s="1830"/>
      <c r="O1" s="1830"/>
      <c r="P1" s="1830"/>
      <c r="Q1" s="1830"/>
      <c r="R1" s="1830"/>
      <c r="S1" s="1830"/>
      <c r="T1" s="1830"/>
      <c r="U1" s="1830"/>
      <c r="V1" s="1830"/>
      <c r="W1" s="1830"/>
      <c r="X1" s="1830"/>
      <c r="Y1" s="645"/>
      <c r="Z1" s="645"/>
      <c r="AA1" s="645"/>
      <c r="AB1" s="645"/>
      <c r="AC1" s="645"/>
      <c r="AD1" s="645"/>
      <c r="AE1" s="645"/>
      <c r="AF1" s="645"/>
      <c r="AG1" s="645"/>
      <c r="AH1" s="645"/>
      <c r="AI1" s="645"/>
      <c r="AJ1" s="645"/>
      <c r="AK1" s="645"/>
      <c r="AL1" s="645"/>
      <c r="AM1" s="645"/>
    </row>
    <row r="2" spans="1:24" ht="24.75" customHeight="1" thickBot="1">
      <c r="A2" s="23"/>
      <c r="B2" s="758"/>
      <c r="C2" s="759"/>
      <c r="D2" s="758"/>
      <c r="E2" s="24"/>
      <c r="F2" s="24"/>
      <c r="G2" s="24"/>
      <c r="H2" s="24"/>
      <c r="I2" s="24"/>
      <c r="J2" s="24"/>
      <c r="K2" s="24"/>
      <c r="L2" s="24"/>
      <c r="M2" s="24"/>
      <c r="N2" s="24"/>
      <c r="O2" s="24"/>
      <c r="P2" s="24"/>
      <c r="Q2" s="24"/>
      <c r="R2" s="24"/>
      <c r="S2" s="24"/>
      <c r="T2" s="23"/>
      <c r="U2" s="23"/>
      <c r="V2" s="246"/>
      <c r="W2" s="246"/>
      <c r="X2" s="246"/>
    </row>
    <row r="3" spans="1:39" ht="18.75" customHeight="1">
      <c r="A3" s="1831" t="s">
        <v>393</v>
      </c>
      <c r="B3" s="1562"/>
      <c r="C3" s="1562"/>
      <c r="D3" s="1562"/>
      <c r="E3" s="1562"/>
      <c r="F3" s="1562"/>
      <c r="G3" s="1562"/>
      <c r="H3" s="1562"/>
      <c r="I3" s="1741"/>
      <c r="J3" s="1834"/>
      <c r="K3" s="1739" t="s">
        <v>394</v>
      </c>
      <c r="L3" s="1719"/>
      <c r="M3" s="1719"/>
      <c r="N3" s="1564"/>
      <c r="O3" s="1787"/>
      <c r="P3" s="1739" t="s">
        <v>395</v>
      </c>
      <c r="Q3" s="1739"/>
      <c r="R3" s="1739"/>
      <c r="S3" s="1564"/>
      <c r="T3" s="1834"/>
      <c r="U3" s="1739" t="s">
        <v>396</v>
      </c>
      <c r="V3" s="1739"/>
      <c r="W3" s="1739"/>
      <c r="X3" s="1838"/>
      <c r="Y3" s="645"/>
      <c r="Z3" s="645"/>
      <c r="AA3" s="645"/>
      <c r="AB3" s="645"/>
      <c r="AC3" s="645"/>
      <c r="AD3" s="645"/>
      <c r="AE3" s="645"/>
      <c r="AF3" s="645"/>
      <c r="AG3" s="645"/>
      <c r="AH3" s="645"/>
      <c r="AI3" s="645"/>
      <c r="AJ3" s="645"/>
      <c r="AK3" s="645"/>
      <c r="AL3" s="645"/>
      <c r="AM3" s="645"/>
    </row>
    <row r="4" spans="1:39" ht="18.75" customHeight="1" thickBot="1">
      <c r="A4" s="1832"/>
      <c r="B4" s="1563"/>
      <c r="C4" s="1563"/>
      <c r="D4" s="1563"/>
      <c r="E4" s="1563"/>
      <c r="F4" s="1563"/>
      <c r="G4" s="1563"/>
      <c r="H4" s="1563"/>
      <c r="I4" s="1833"/>
      <c r="J4" s="1721"/>
      <c r="K4" s="1721"/>
      <c r="L4" s="1721"/>
      <c r="M4" s="1721"/>
      <c r="N4" s="1722"/>
      <c r="O4" s="1835"/>
      <c r="P4" s="1836"/>
      <c r="Q4" s="1836"/>
      <c r="R4" s="1836"/>
      <c r="S4" s="1565"/>
      <c r="T4" s="1837"/>
      <c r="U4" s="1836"/>
      <c r="V4" s="1836"/>
      <c r="W4" s="1836"/>
      <c r="X4" s="1839"/>
      <c r="Y4" s="645"/>
      <c r="Z4" s="645"/>
      <c r="AA4" s="645"/>
      <c r="AB4" s="645"/>
      <c r="AC4" s="645"/>
      <c r="AD4" s="645"/>
      <c r="AE4" s="645"/>
      <c r="AF4" s="645"/>
      <c r="AG4" s="645"/>
      <c r="AH4" s="645"/>
      <c r="AI4" s="645"/>
      <c r="AJ4" s="645"/>
      <c r="AK4" s="645"/>
      <c r="AL4" s="645"/>
      <c r="AM4" s="645"/>
    </row>
    <row r="5" spans="1:39" ht="18.75" customHeight="1">
      <c r="A5" s="1560"/>
      <c r="B5" s="1739" t="s">
        <v>397</v>
      </c>
      <c r="C5" s="1719"/>
      <c r="D5" s="1719"/>
      <c r="E5" s="1719"/>
      <c r="F5" s="1719"/>
      <c r="G5" s="1719"/>
      <c r="H5" s="1840" t="s">
        <v>398</v>
      </c>
      <c r="I5" s="1842"/>
      <c r="J5" s="761" t="s">
        <v>370</v>
      </c>
      <c r="K5" s="1844">
        <v>856700</v>
      </c>
      <c r="L5" s="1844"/>
      <c r="M5" s="722" t="s">
        <v>371</v>
      </c>
      <c r="N5" s="762" t="s">
        <v>251</v>
      </c>
      <c r="O5" s="722" t="s">
        <v>370</v>
      </c>
      <c r="P5" s="1744">
        <v>16</v>
      </c>
      <c r="Q5" s="1744"/>
      <c r="R5" s="722" t="s">
        <v>371</v>
      </c>
      <c r="S5" s="762" t="s">
        <v>254</v>
      </c>
      <c r="T5" s="1743">
        <v>33</v>
      </c>
      <c r="U5" s="1744"/>
      <c r="V5" s="1744"/>
      <c r="W5" s="1744"/>
      <c r="X5" s="763" t="s">
        <v>14</v>
      </c>
      <c r="Y5" s="645"/>
      <c r="Z5" s="645"/>
      <c r="AA5" s="645"/>
      <c r="AB5" s="645"/>
      <c r="AC5" s="645"/>
      <c r="AD5" s="645"/>
      <c r="AE5" s="645"/>
      <c r="AF5" s="645"/>
      <c r="AG5" s="645"/>
      <c r="AH5" s="645"/>
      <c r="AI5" s="645"/>
      <c r="AJ5" s="645"/>
      <c r="AK5" s="645"/>
      <c r="AL5" s="645"/>
      <c r="AM5" s="645"/>
    </row>
    <row r="6" spans="1:39" ht="18.75" customHeight="1">
      <c r="A6" s="1812"/>
      <c r="B6" s="1740"/>
      <c r="C6" s="1740"/>
      <c r="D6" s="1740"/>
      <c r="E6" s="1740"/>
      <c r="F6" s="1740"/>
      <c r="G6" s="1740"/>
      <c r="H6" s="1841"/>
      <c r="I6" s="1843"/>
      <c r="J6" s="1745">
        <v>385172770</v>
      </c>
      <c r="K6" s="1746"/>
      <c r="L6" s="1746"/>
      <c r="M6" s="1746"/>
      <c r="N6" s="754"/>
      <c r="O6" s="1745">
        <v>688</v>
      </c>
      <c r="P6" s="1746"/>
      <c r="Q6" s="1746"/>
      <c r="R6" s="1746"/>
      <c r="S6" s="754"/>
      <c r="T6" s="1745"/>
      <c r="U6" s="1746"/>
      <c r="V6" s="1746"/>
      <c r="W6" s="1746"/>
      <c r="X6" s="764"/>
      <c r="Y6" s="645"/>
      <c r="Z6" s="645"/>
      <c r="AA6" s="645"/>
      <c r="AB6" s="645"/>
      <c r="AC6" s="645"/>
      <c r="AD6" s="645"/>
      <c r="AE6" s="645"/>
      <c r="AF6" s="645"/>
      <c r="AG6" s="645"/>
      <c r="AH6" s="645"/>
      <c r="AI6" s="645"/>
      <c r="AJ6" s="645"/>
      <c r="AK6" s="645"/>
      <c r="AL6" s="645"/>
      <c r="AM6" s="645"/>
    </row>
    <row r="7" spans="1:39" ht="18.75" customHeight="1">
      <c r="A7" s="1845"/>
      <c r="B7" s="1591" t="s">
        <v>399</v>
      </c>
      <c r="C7" s="1750"/>
      <c r="D7" s="1750"/>
      <c r="E7" s="1750"/>
      <c r="F7" s="1750"/>
      <c r="G7" s="1750"/>
      <c r="H7" s="1846" t="s">
        <v>400</v>
      </c>
      <c r="I7" s="1847"/>
      <c r="J7" s="739" t="s">
        <v>370</v>
      </c>
      <c r="K7" s="1848">
        <v>539100</v>
      </c>
      <c r="L7" s="1848"/>
      <c r="M7" s="732" t="s">
        <v>371</v>
      </c>
      <c r="N7" s="756"/>
      <c r="O7" s="732" t="s">
        <v>370</v>
      </c>
      <c r="P7" s="1848">
        <v>12</v>
      </c>
      <c r="Q7" s="1848"/>
      <c r="R7" s="732" t="s">
        <v>371</v>
      </c>
      <c r="S7" s="756"/>
      <c r="T7" s="1752">
        <v>18</v>
      </c>
      <c r="U7" s="1753"/>
      <c r="V7" s="1753"/>
      <c r="W7" s="1753"/>
      <c r="X7" s="1817"/>
      <c r="Y7" s="645"/>
      <c r="Z7" s="645"/>
      <c r="AA7" s="645"/>
      <c r="AB7" s="645"/>
      <c r="AC7" s="645"/>
      <c r="AD7" s="645"/>
      <c r="AE7" s="645"/>
      <c r="AF7" s="645"/>
      <c r="AG7" s="645"/>
      <c r="AH7" s="645"/>
      <c r="AI7" s="645"/>
      <c r="AJ7" s="645"/>
      <c r="AK7" s="645"/>
      <c r="AL7" s="645"/>
      <c r="AM7" s="645"/>
    </row>
    <row r="8" spans="1:39" ht="18.75" customHeight="1">
      <c r="A8" s="1812"/>
      <c r="B8" s="1740"/>
      <c r="C8" s="1740"/>
      <c r="D8" s="1740"/>
      <c r="E8" s="1740"/>
      <c r="F8" s="1740"/>
      <c r="G8" s="1740"/>
      <c r="H8" s="1740"/>
      <c r="I8" s="1742"/>
      <c r="J8" s="1745">
        <v>118642695</v>
      </c>
      <c r="K8" s="1746"/>
      <c r="L8" s="1746"/>
      <c r="M8" s="1746"/>
      <c r="N8" s="728"/>
      <c r="O8" s="1745">
        <v>190</v>
      </c>
      <c r="P8" s="1746"/>
      <c r="Q8" s="1746"/>
      <c r="R8" s="1746"/>
      <c r="S8" s="757"/>
      <c r="T8" s="1745"/>
      <c r="U8" s="1746"/>
      <c r="V8" s="1746"/>
      <c r="W8" s="1746"/>
      <c r="X8" s="1818"/>
      <c r="Y8" s="645"/>
      <c r="Z8" s="645"/>
      <c r="AA8" s="645"/>
      <c r="AB8" s="645"/>
      <c r="AC8" s="645"/>
      <c r="AD8" s="645"/>
      <c r="AE8" s="645"/>
      <c r="AF8" s="645"/>
      <c r="AG8" s="645"/>
      <c r="AH8" s="645"/>
      <c r="AI8" s="645"/>
      <c r="AJ8" s="645"/>
      <c r="AK8" s="645"/>
      <c r="AL8" s="645"/>
      <c r="AM8" s="645"/>
    </row>
    <row r="9" spans="1:39" ht="18.75" customHeight="1">
      <c r="A9" s="1813"/>
      <c r="B9" s="1849" t="s">
        <v>11</v>
      </c>
      <c r="C9" s="1750"/>
      <c r="D9" s="1750"/>
      <c r="E9" s="1750"/>
      <c r="F9" s="1750"/>
      <c r="G9" s="1850" t="s">
        <v>403</v>
      </c>
      <c r="H9" s="1750"/>
      <c r="I9" s="647"/>
      <c r="J9" s="765" t="s">
        <v>370</v>
      </c>
      <c r="K9" s="1848">
        <f>K5+K7</f>
        <v>1395800</v>
      </c>
      <c r="L9" s="1848"/>
      <c r="M9" s="734" t="s">
        <v>371</v>
      </c>
      <c r="N9" s="756"/>
      <c r="O9" s="734" t="s">
        <v>370</v>
      </c>
      <c r="P9" s="1848">
        <f>P5+P7</f>
        <v>28</v>
      </c>
      <c r="Q9" s="1848"/>
      <c r="R9" s="734" t="s">
        <v>371</v>
      </c>
      <c r="S9" s="756"/>
      <c r="T9" s="1752">
        <v>51</v>
      </c>
      <c r="U9" s="1753"/>
      <c r="V9" s="1753"/>
      <c r="W9" s="1753"/>
      <c r="X9" s="1817"/>
      <c r="Y9" s="645"/>
      <c r="Z9" s="645"/>
      <c r="AA9" s="645"/>
      <c r="AB9" s="645"/>
      <c r="AD9" s="645"/>
      <c r="AE9" s="645"/>
      <c r="AF9" s="645"/>
      <c r="AG9" s="645"/>
      <c r="AH9" s="645"/>
      <c r="AI9" s="645"/>
      <c r="AJ9" s="645"/>
      <c r="AK9" s="645"/>
      <c r="AL9" s="645"/>
      <c r="AM9" s="645"/>
    </row>
    <row r="10" spans="1:39" ht="18.75" customHeight="1">
      <c r="A10" s="1812"/>
      <c r="B10" s="1740"/>
      <c r="C10" s="1740"/>
      <c r="D10" s="1740"/>
      <c r="E10" s="1740"/>
      <c r="F10" s="1740"/>
      <c r="G10" s="1740"/>
      <c r="H10" s="1740"/>
      <c r="I10" s="650"/>
      <c r="J10" s="1745">
        <f>J6+J8</f>
        <v>503815465</v>
      </c>
      <c r="K10" s="1746"/>
      <c r="L10" s="1746"/>
      <c r="M10" s="1746"/>
      <c r="N10" s="728"/>
      <c r="O10" s="1745">
        <f>O6+O8</f>
        <v>878</v>
      </c>
      <c r="P10" s="1746"/>
      <c r="Q10" s="1746"/>
      <c r="R10" s="1746"/>
      <c r="S10" s="728"/>
      <c r="T10" s="1745"/>
      <c r="U10" s="1746"/>
      <c r="V10" s="1746"/>
      <c r="W10" s="1746"/>
      <c r="X10" s="1818"/>
      <c r="Y10" s="645"/>
      <c r="Z10" s="645"/>
      <c r="AA10" s="645"/>
      <c r="AB10" s="645"/>
      <c r="AC10" s="645"/>
      <c r="AD10" s="645"/>
      <c r="AE10" s="645"/>
      <c r="AF10" s="645"/>
      <c r="AG10" s="645"/>
      <c r="AH10" s="645"/>
      <c r="AI10" s="645"/>
      <c r="AJ10" s="645"/>
      <c r="AK10" s="645"/>
      <c r="AL10" s="645"/>
      <c r="AM10" s="645"/>
    </row>
    <row r="11" spans="1:39" ht="18.75" customHeight="1">
      <c r="A11" s="1825" t="s">
        <v>404</v>
      </c>
      <c r="B11" s="1751"/>
      <c r="C11" s="1622"/>
      <c r="D11" s="1591" t="s">
        <v>405</v>
      </c>
      <c r="E11" s="1750"/>
      <c r="F11" s="1750"/>
      <c r="G11" s="1750"/>
      <c r="H11" s="1599"/>
      <c r="I11" s="1790"/>
      <c r="J11" s="765" t="s">
        <v>370</v>
      </c>
      <c r="K11" s="1848">
        <v>0</v>
      </c>
      <c r="L11" s="1848"/>
      <c r="M11" s="734" t="s">
        <v>371</v>
      </c>
      <c r="N11" s="756"/>
      <c r="O11" s="734" t="s">
        <v>370</v>
      </c>
      <c r="P11" s="1753">
        <v>0</v>
      </c>
      <c r="Q11" s="1753"/>
      <c r="R11" s="734" t="s">
        <v>371</v>
      </c>
      <c r="S11" s="756"/>
      <c r="T11" s="1752">
        <v>4</v>
      </c>
      <c r="U11" s="1753"/>
      <c r="V11" s="1753"/>
      <c r="W11" s="1753"/>
      <c r="X11" s="1817"/>
      <c r="Y11" s="645"/>
      <c r="Z11" s="645"/>
      <c r="AA11" s="645"/>
      <c r="AB11" s="645"/>
      <c r="AC11" s="645"/>
      <c r="AD11" s="645"/>
      <c r="AE11" s="645"/>
      <c r="AF11" s="645"/>
      <c r="AG11" s="645"/>
      <c r="AH11" s="645"/>
      <c r="AI11" s="645"/>
      <c r="AJ11" s="645"/>
      <c r="AK11" s="645"/>
      <c r="AL11" s="645"/>
      <c r="AM11" s="645"/>
    </row>
    <row r="12" spans="1:39" ht="18.75" customHeight="1">
      <c r="A12" s="1814"/>
      <c r="B12" s="1826"/>
      <c r="C12" s="1738"/>
      <c r="D12" s="1740"/>
      <c r="E12" s="1740"/>
      <c r="F12" s="1740"/>
      <c r="G12" s="1740"/>
      <c r="H12" s="1740"/>
      <c r="I12" s="1742"/>
      <c r="J12" s="1745">
        <v>19230198</v>
      </c>
      <c r="K12" s="1746"/>
      <c r="L12" s="1746"/>
      <c r="M12" s="1746"/>
      <c r="N12" s="728"/>
      <c r="O12" s="1745">
        <v>19</v>
      </c>
      <c r="P12" s="1746"/>
      <c r="Q12" s="1746"/>
      <c r="R12" s="1746"/>
      <c r="S12" s="728"/>
      <c r="T12" s="1745"/>
      <c r="U12" s="1746"/>
      <c r="V12" s="1746"/>
      <c r="W12" s="1746"/>
      <c r="X12" s="1818"/>
      <c r="Y12" s="645"/>
      <c r="Z12" s="645"/>
      <c r="AA12" s="645"/>
      <c r="AB12" s="645"/>
      <c r="AC12" s="645"/>
      <c r="AD12" s="645"/>
      <c r="AE12" s="645"/>
      <c r="AF12" s="645"/>
      <c r="AG12" s="645"/>
      <c r="AH12" s="645"/>
      <c r="AI12" s="645"/>
      <c r="AJ12" s="645"/>
      <c r="AK12" s="645"/>
      <c r="AL12" s="645"/>
      <c r="AM12" s="645"/>
    </row>
    <row r="13" spans="1:39" ht="18.75" customHeight="1">
      <c r="A13" s="1814"/>
      <c r="B13" s="1826"/>
      <c r="C13" s="1622"/>
      <c r="D13" s="1591" t="s">
        <v>406</v>
      </c>
      <c r="E13" s="1750"/>
      <c r="F13" s="1750"/>
      <c r="G13" s="1750"/>
      <c r="H13" s="1599"/>
      <c r="I13" s="1790"/>
      <c r="J13" s="765" t="s">
        <v>370</v>
      </c>
      <c r="K13" s="1753">
        <v>0</v>
      </c>
      <c r="L13" s="1753"/>
      <c r="M13" s="734" t="s">
        <v>371</v>
      </c>
      <c r="N13" s="756"/>
      <c r="O13" s="734" t="s">
        <v>370</v>
      </c>
      <c r="P13" s="1753">
        <v>0</v>
      </c>
      <c r="Q13" s="1753"/>
      <c r="R13" s="734" t="s">
        <v>371</v>
      </c>
      <c r="S13" s="756"/>
      <c r="T13" s="1752">
        <v>0</v>
      </c>
      <c r="U13" s="1753"/>
      <c r="V13" s="1753"/>
      <c r="W13" s="1753"/>
      <c r="X13" s="1817"/>
      <c r="Y13" s="645"/>
      <c r="Z13" s="645"/>
      <c r="AA13" s="645"/>
      <c r="AB13" s="645"/>
      <c r="AC13" s="645"/>
      <c r="AD13" s="645"/>
      <c r="AE13" s="645"/>
      <c r="AF13" s="645"/>
      <c r="AG13" s="645"/>
      <c r="AH13" s="645"/>
      <c r="AI13" s="645"/>
      <c r="AJ13" s="645"/>
      <c r="AK13" s="645"/>
      <c r="AL13" s="645"/>
      <c r="AM13" s="645"/>
    </row>
    <row r="14" spans="1:39" ht="18.75" customHeight="1">
      <c r="A14" s="1814"/>
      <c r="B14" s="1826"/>
      <c r="C14" s="1738"/>
      <c r="D14" s="1740"/>
      <c r="E14" s="1740"/>
      <c r="F14" s="1740"/>
      <c r="G14" s="1740"/>
      <c r="H14" s="1740"/>
      <c r="I14" s="1742"/>
      <c r="J14" s="1745">
        <v>0</v>
      </c>
      <c r="K14" s="1746"/>
      <c r="L14" s="1746"/>
      <c r="M14" s="1746"/>
      <c r="N14" s="728"/>
      <c r="O14" s="1745">
        <v>0</v>
      </c>
      <c r="P14" s="1746"/>
      <c r="Q14" s="1746"/>
      <c r="R14" s="1746"/>
      <c r="S14" s="728"/>
      <c r="T14" s="1745"/>
      <c r="U14" s="1746"/>
      <c r="V14" s="1746"/>
      <c r="W14" s="1746"/>
      <c r="X14" s="1818"/>
      <c r="Y14" s="645"/>
      <c r="Z14" s="645"/>
      <c r="AA14" s="645"/>
      <c r="AB14" s="645"/>
      <c r="AC14" s="645"/>
      <c r="AD14" s="645"/>
      <c r="AE14" s="645"/>
      <c r="AF14" s="645"/>
      <c r="AG14" s="645"/>
      <c r="AH14" s="645"/>
      <c r="AI14" s="645"/>
      <c r="AJ14" s="645"/>
      <c r="AK14" s="645"/>
      <c r="AL14" s="645"/>
      <c r="AM14" s="645"/>
    </row>
    <row r="15" spans="1:39" ht="18.75" customHeight="1">
      <c r="A15" s="1814"/>
      <c r="B15" s="1826"/>
      <c r="C15" s="1622"/>
      <c r="D15" s="1591" t="s">
        <v>506</v>
      </c>
      <c r="E15" s="1750"/>
      <c r="F15" s="1750"/>
      <c r="G15" s="1750"/>
      <c r="H15" s="1599"/>
      <c r="I15" s="1790"/>
      <c r="J15" s="765" t="s">
        <v>370</v>
      </c>
      <c r="K15" s="1753">
        <v>0</v>
      </c>
      <c r="L15" s="1753"/>
      <c r="M15" s="734" t="s">
        <v>371</v>
      </c>
      <c r="N15" s="756"/>
      <c r="O15" s="734" t="s">
        <v>370</v>
      </c>
      <c r="P15" s="1753">
        <v>0</v>
      </c>
      <c r="Q15" s="1753"/>
      <c r="R15" s="734" t="s">
        <v>371</v>
      </c>
      <c r="S15" s="756"/>
      <c r="T15" s="1752">
        <v>4</v>
      </c>
      <c r="U15" s="1753"/>
      <c r="V15" s="1753"/>
      <c r="W15" s="1753"/>
      <c r="X15" s="1817"/>
      <c r="Y15" s="645"/>
      <c r="Z15" s="645"/>
      <c r="AA15" s="645"/>
      <c r="AB15" s="645"/>
      <c r="AC15" s="645"/>
      <c r="AD15" s="645"/>
      <c r="AE15" s="645"/>
      <c r="AF15" s="645"/>
      <c r="AG15" s="645"/>
      <c r="AH15" s="645"/>
      <c r="AI15" s="645"/>
      <c r="AJ15" s="645"/>
      <c r="AK15" s="645"/>
      <c r="AL15" s="645"/>
      <c r="AM15" s="645"/>
    </row>
    <row r="16" spans="1:39" ht="18.75" customHeight="1">
      <c r="A16" s="1814"/>
      <c r="B16" s="1826"/>
      <c r="C16" s="1738"/>
      <c r="D16" s="1740"/>
      <c r="E16" s="1740"/>
      <c r="F16" s="1740"/>
      <c r="G16" s="1740"/>
      <c r="H16" s="1740"/>
      <c r="I16" s="1742"/>
      <c r="J16" s="1745">
        <v>1007376</v>
      </c>
      <c r="K16" s="1746"/>
      <c r="L16" s="1746"/>
      <c r="M16" s="1746"/>
      <c r="N16" s="728"/>
      <c r="O16" s="1745">
        <v>27</v>
      </c>
      <c r="P16" s="1746"/>
      <c r="Q16" s="1746"/>
      <c r="R16" s="1746"/>
      <c r="S16" s="728"/>
      <c r="T16" s="1745"/>
      <c r="U16" s="1746"/>
      <c r="V16" s="1746"/>
      <c r="W16" s="1746"/>
      <c r="X16" s="1818"/>
      <c r="Y16" s="645"/>
      <c r="Z16" s="645"/>
      <c r="AA16" s="645"/>
      <c r="AB16" s="645"/>
      <c r="AC16" s="645"/>
      <c r="AD16" s="645"/>
      <c r="AE16" s="645"/>
      <c r="AF16" s="645"/>
      <c r="AG16" s="645"/>
      <c r="AH16" s="645"/>
      <c r="AI16" s="645"/>
      <c r="AJ16" s="645"/>
      <c r="AK16" s="645"/>
      <c r="AL16" s="645"/>
      <c r="AM16" s="645"/>
    </row>
    <row r="17" spans="1:39" ht="18.75" customHeight="1">
      <c r="A17" s="1814"/>
      <c r="B17" s="1826"/>
      <c r="C17" s="1622"/>
      <c r="D17" s="1591" t="s">
        <v>507</v>
      </c>
      <c r="E17" s="1750"/>
      <c r="F17" s="1750"/>
      <c r="G17" s="1750"/>
      <c r="H17" s="1599"/>
      <c r="I17" s="1790"/>
      <c r="J17" s="765" t="s">
        <v>401</v>
      </c>
      <c r="K17" s="1848">
        <v>309471</v>
      </c>
      <c r="L17" s="1848"/>
      <c r="M17" s="734" t="s">
        <v>371</v>
      </c>
      <c r="N17" s="756"/>
      <c r="O17" s="734" t="s">
        <v>370</v>
      </c>
      <c r="P17" s="1753">
        <v>1</v>
      </c>
      <c r="Q17" s="1753"/>
      <c r="R17" s="734" t="s">
        <v>371</v>
      </c>
      <c r="S17" s="756"/>
      <c r="T17" s="1752">
        <v>0</v>
      </c>
      <c r="U17" s="1753"/>
      <c r="V17" s="1753"/>
      <c r="W17" s="1753"/>
      <c r="X17" s="1817"/>
      <c r="Y17" s="645"/>
      <c r="Z17" s="645"/>
      <c r="AA17" s="645"/>
      <c r="AB17" s="645"/>
      <c r="AC17" s="645"/>
      <c r="AD17" s="645"/>
      <c r="AE17" s="645"/>
      <c r="AF17" s="645"/>
      <c r="AG17" s="645"/>
      <c r="AH17" s="645"/>
      <c r="AI17" s="645"/>
      <c r="AJ17" s="645"/>
      <c r="AK17" s="645"/>
      <c r="AL17" s="645"/>
      <c r="AM17" s="645"/>
    </row>
    <row r="18" spans="1:39" ht="18.75" customHeight="1">
      <c r="A18" s="1814"/>
      <c r="B18" s="1826"/>
      <c r="C18" s="1738"/>
      <c r="D18" s="1740"/>
      <c r="E18" s="1740"/>
      <c r="F18" s="1740"/>
      <c r="G18" s="1740"/>
      <c r="H18" s="1740"/>
      <c r="I18" s="1742"/>
      <c r="J18" s="1745">
        <v>17681973</v>
      </c>
      <c r="K18" s="1746"/>
      <c r="L18" s="1746"/>
      <c r="M18" s="1746"/>
      <c r="N18" s="728"/>
      <c r="O18" s="1745">
        <v>4</v>
      </c>
      <c r="P18" s="1746"/>
      <c r="Q18" s="1746"/>
      <c r="R18" s="1746"/>
      <c r="S18" s="728"/>
      <c r="T18" s="1745"/>
      <c r="U18" s="1746"/>
      <c r="V18" s="1746"/>
      <c r="W18" s="1746"/>
      <c r="X18" s="1818"/>
      <c r="Y18" s="645"/>
      <c r="Z18" s="645"/>
      <c r="AA18" s="645"/>
      <c r="AB18" s="645"/>
      <c r="AC18" s="645"/>
      <c r="AD18" s="645"/>
      <c r="AE18" s="645"/>
      <c r="AF18" s="645"/>
      <c r="AG18" s="645"/>
      <c r="AH18" s="645"/>
      <c r="AI18" s="645"/>
      <c r="AJ18" s="645"/>
      <c r="AK18" s="645"/>
      <c r="AL18" s="645"/>
      <c r="AM18" s="645"/>
    </row>
    <row r="19" spans="1:39" ht="18.75" customHeight="1">
      <c r="A19" s="1814"/>
      <c r="B19" s="1826"/>
      <c r="C19" s="1622"/>
      <c r="D19" s="1591" t="s">
        <v>508</v>
      </c>
      <c r="E19" s="1750"/>
      <c r="F19" s="1750"/>
      <c r="G19" s="1750"/>
      <c r="H19" s="1599"/>
      <c r="I19" s="1790"/>
      <c r="J19" s="765" t="s">
        <v>370</v>
      </c>
      <c r="K19" s="1848">
        <v>627899</v>
      </c>
      <c r="L19" s="1848"/>
      <c r="M19" s="734" t="s">
        <v>371</v>
      </c>
      <c r="N19" s="756"/>
      <c r="O19" s="734" t="s">
        <v>370</v>
      </c>
      <c r="P19" s="1753">
        <v>16</v>
      </c>
      <c r="Q19" s="1753"/>
      <c r="R19" s="734" t="s">
        <v>371</v>
      </c>
      <c r="S19" s="756"/>
      <c r="T19" s="1752">
        <v>8</v>
      </c>
      <c r="U19" s="1753"/>
      <c r="V19" s="1753"/>
      <c r="W19" s="1753"/>
      <c r="X19" s="1817"/>
      <c r="Y19" s="645"/>
      <c r="Z19" s="645"/>
      <c r="AA19" s="645"/>
      <c r="AB19" s="645"/>
      <c r="AC19" s="645"/>
      <c r="AD19" s="645"/>
      <c r="AE19" s="645"/>
      <c r="AF19" s="645"/>
      <c r="AG19" s="645"/>
      <c r="AH19" s="645"/>
      <c r="AI19" s="645"/>
      <c r="AJ19" s="645"/>
      <c r="AK19" s="645"/>
      <c r="AL19" s="645"/>
      <c r="AM19" s="645"/>
    </row>
    <row r="20" spans="1:39" ht="18.75" customHeight="1">
      <c r="A20" s="1814"/>
      <c r="B20" s="1826"/>
      <c r="C20" s="1738"/>
      <c r="D20" s="1740"/>
      <c r="E20" s="1740"/>
      <c r="F20" s="1740"/>
      <c r="G20" s="1740"/>
      <c r="H20" s="1740"/>
      <c r="I20" s="1742"/>
      <c r="J20" s="1745">
        <v>46261044</v>
      </c>
      <c r="K20" s="1746"/>
      <c r="L20" s="1746"/>
      <c r="M20" s="1746"/>
      <c r="N20" s="728"/>
      <c r="O20" s="1745">
        <v>84</v>
      </c>
      <c r="P20" s="1746"/>
      <c r="Q20" s="1746"/>
      <c r="R20" s="1746"/>
      <c r="S20" s="728"/>
      <c r="T20" s="1745"/>
      <c r="U20" s="1746"/>
      <c r="V20" s="1746"/>
      <c r="W20" s="1746"/>
      <c r="X20" s="1818"/>
      <c r="Y20" s="645"/>
      <c r="Z20" s="645"/>
      <c r="AA20" s="645"/>
      <c r="AB20" s="645"/>
      <c r="AC20" s="645"/>
      <c r="AD20" s="645"/>
      <c r="AE20" s="645"/>
      <c r="AF20" s="645"/>
      <c r="AG20" s="645"/>
      <c r="AH20" s="645"/>
      <c r="AI20" s="645"/>
      <c r="AJ20" s="645"/>
      <c r="AK20" s="645"/>
      <c r="AL20" s="645"/>
      <c r="AM20" s="645"/>
    </row>
    <row r="21" spans="1:39" ht="18.75" customHeight="1">
      <c r="A21" s="1814"/>
      <c r="B21" s="1826"/>
      <c r="C21" s="1622"/>
      <c r="D21" s="1799" t="s">
        <v>11</v>
      </c>
      <c r="E21" s="1750"/>
      <c r="F21" s="1750"/>
      <c r="G21" s="1750"/>
      <c r="H21" s="1850" t="s">
        <v>408</v>
      </c>
      <c r="I21" s="1847"/>
      <c r="J21" s="765" t="s">
        <v>370</v>
      </c>
      <c r="K21" s="1848">
        <f>K11+K13+K15+K17+K19</f>
        <v>937370</v>
      </c>
      <c r="L21" s="1848"/>
      <c r="M21" s="734" t="s">
        <v>371</v>
      </c>
      <c r="N21" s="756"/>
      <c r="O21" s="734" t="s">
        <v>370</v>
      </c>
      <c r="P21" s="1753">
        <v>17</v>
      </c>
      <c r="Q21" s="1753"/>
      <c r="R21" s="734" t="s">
        <v>371</v>
      </c>
      <c r="S21" s="756"/>
      <c r="T21" s="1752">
        <f>T11+T13+T15+T17+T19</f>
        <v>16</v>
      </c>
      <c r="U21" s="1753"/>
      <c r="V21" s="1753"/>
      <c r="W21" s="1753"/>
      <c r="X21" s="1817"/>
      <c r="Y21" s="645"/>
      <c r="Z21" s="645"/>
      <c r="AA21" s="645"/>
      <c r="AB21" s="645"/>
      <c r="AC21" s="645"/>
      <c r="AD21" s="645"/>
      <c r="AE21" s="645"/>
      <c r="AF21" s="645"/>
      <c r="AG21" s="645"/>
      <c r="AH21" s="645"/>
      <c r="AI21" s="645"/>
      <c r="AJ21" s="645"/>
      <c r="AK21" s="645"/>
      <c r="AL21" s="645"/>
      <c r="AM21" s="645"/>
    </row>
    <row r="22" spans="1:39" ht="18.75" customHeight="1">
      <c r="A22" s="1812"/>
      <c r="B22" s="1742"/>
      <c r="C22" s="1738"/>
      <c r="D22" s="1740"/>
      <c r="E22" s="1740"/>
      <c r="F22" s="1740"/>
      <c r="G22" s="1740"/>
      <c r="H22" s="1740"/>
      <c r="I22" s="1742"/>
      <c r="J22" s="1745">
        <f>J12+J14+J16+J18+J20</f>
        <v>84180591</v>
      </c>
      <c r="K22" s="1746"/>
      <c r="L22" s="1746"/>
      <c r="M22" s="1746"/>
      <c r="N22" s="728"/>
      <c r="O22" s="1745">
        <f>O12+O14+O16+O18+O20</f>
        <v>134</v>
      </c>
      <c r="P22" s="1746"/>
      <c r="Q22" s="1746"/>
      <c r="R22" s="1746"/>
      <c r="S22" s="728"/>
      <c r="T22" s="1745">
        <f>T12+T14+T16+T18+T20</f>
        <v>0</v>
      </c>
      <c r="U22" s="1746"/>
      <c r="V22" s="1746"/>
      <c r="W22" s="1746"/>
      <c r="X22" s="1818"/>
      <c r="Y22" s="645"/>
      <c r="Z22" s="645"/>
      <c r="AA22" s="645"/>
      <c r="AB22" s="645"/>
      <c r="AC22" s="645"/>
      <c r="AD22" s="645"/>
      <c r="AE22" s="645"/>
      <c r="AF22" s="645"/>
      <c r="AG22" s="645"/>
      <c r="AH22" s="645"/>
      <c r="AI22" s="645"/>
      <c r="AJ22" s="645"/>
      <c r="AK22" s="645"/>
      <c r="AL22" s="645"/>
      <c r="AM22" s="645"/>
    </row>
    <row r="23" spans="1:39" ht="18.75" customHeight="1">
      <c r="A23" s="1845"/>
      <c r="B23" s="1591" t="s">
        <v>409</v>
      </c>
      <c r="C23" s="1750"/>
      <c r="D23" s="1750"/>
      <c r="E23" s="1750"/>
      <c r="F23" s="1750"/>
      <c r="G23" s="1850" t="s">
        <v>410</v>
      </c>
      <c r="H23" s="1750"/>
      <c r="I23" s="647"/>
      <c r="J23" s="739" t="s">
        <v>370</v>
      </c>
      <c r="K23" s="1848">
        <f>K9-K21</f>
        <v>458430</v>
      </c>
      <c r="L23" s="1848"/>
      <c r="M23" s="732" t="s">
        <v>371</v>
      </c>
      <c r="N23" s="756"/>
      <c r="O23" s="731" t="s">
        <v>370</v>
      </c>
      <c r="P23" s="1753">
        <f>P9-P21</f>
        <v>11</v>
      </c>
      <c r="Q23" s="1753"/>
      <c r="R23" s="732" t="s">
        <v>371</v>
      </c>
      <c r="S23" s="756"/>
      <c r="T23" s="1752">
        <f>T9-T21</f>
        <v>35</v>
      </c>
      <c r="U23" s="1753"/>
      <c r="V23" s="1753"/>
      <c r="W23" s="1753"/>
      <c r="X23" s="1817"/>
      <c r="Y23" s="645"/>
      <c r="Z23" s="645"/>
      <c r="AA23" s="645"/>
      <c r="AB23" s="645"/>
      <c r="AC23" s="645"/>
      <c r="AD23" s="645"/>
      <c r="AE23" s="645"/>
      <c r="AF23" s="645"/>
      <c r="AG23" s="645"/>
      <c r="AH23" s="645"/>
      <c r="AI23" s="645"/>
      <c r="AJ23" s="645"/>
      <c r="AK23" s="645"/>
      <c r="AL23" s="645"/>
      <c r="AM23" s="645"/>
    </row>
    <row r="24" spans="1:39" ht="18.75" customHeight="1" thickBot="1">
      <c r="A24" s="1828"/>
      <c r="B24" s="1721"/>
      <c r="C24" s="1721"/>
      <c r="D24" s="1721"/>
      <c r="E24" s="1721"/>
      <c r="F24" s="1721"/>
      <c r="G24" s="1721"/>
      <c r="H24" s="1721"/>
      <c r="I24" s="760"/>
      <c r="J24" s="1754">
        <f>J10-J22</f>
        <v>419634874</v>
      </c>
      <c r="K24" s="1755"/>
      <c r="L24" s="1755"/>
      <c r="M24" s="1755"/>
      <c r="N24" s="740"/>
      <c r="O24" s="1754">
        <f>O10-O22</f>
        <v>744</v>
      </c>
      <c r="P24" s="1755"/>
      <c r="Q24" s="1755"/>
      <c r="R24" s="1755"/>
      <c r="S24" s="740"/>
      <c r="T24" s="1754"/>
      <c r="U24" s="1755"/>
      <c r="V24" s="1755"/>
      <c r="W24" s="1755"/>
      <c r="X24" s="1851"/>
      <c r="Y24" s="645"/>
      <c r="Z24" s="645"/>
      <c r="AA24" s="645"/>
      <c r="AB24" s="645"/>
      <c r="AC24" s="645"/>
      <c r="AD24" s="645"/>
      <c r="AE24" s="645"/>
      <c r="AF24" s="645"/>
      <c r="AG24" s="645"/>
      <c r="AH24" s="645"/>
      <c r="AI24" s="645"/>
      <c r="AJ24" s="645"/>
      <c r="AK24" s="645"/>
      <c r="AL24" s="645"/>
      <c r="AM24" s="645"/>
    </row>
    <row r="25" spans="1:24" ht="18" customHeight="1">
      <c r="A25" s="23"/>
      <c r="B25" s="766"/>
      <c r="C25" s="767"/>
      <c r="D25" s="651"/>
      <c r="E25" s="651"/>
      <c r="F25" s="23"/>
      <c r="G25" s="23"/>
      <c r="H25" s="23"/>
      <c r="I25" s="23"/>
      <c r="J25" s="651"/>
      <c r="K25" s="651"/>
      <c r="L25" s="23"/>
      <c r="M25" s="23"/>
      <c r="N25" s="23"/>
      <c r="O25" s="23"/>
      <c r="P25" s="23"/>
      <c r="Q25" s="23"/>
      <c r="R25" s="23"/>
      <c r="S25" s="23"/>
      <c r="T25" s="23"/>
      <c r="U25" s="23"/>
      <c r="V25" s="23"/>
      <c r="W25" s="23"/>
      <c r="X25" s="23"/>
    </row>
    <row r="26" spans="1:24" ht="18" customHeight="1">
      <c r="A26" s="1807" t="s">
        <v>636</v>
      </c>
      <c r="B26" s="1807"/>
      <c r="C26" s="1807"/>
      <c r="D26" s="1807"/>
      <c r="E26" s="1807"/>
      <c r="F26" s="1807"/>
      <c r="G26" s="1807"/>
      <c r="H26" s="1807"/>
      <c r="I26" s="1807"/>
      <c r="J26" s="1807"/>
      <c r="K26" s="1807"/>
      <c r="L26" s="1807"/>
      <c r="M26" s="1807"/>
      <c r="N26" s="1807"/>
      <c r="O26" s="1807"/>
      <c r="P26" s="1807"/>
      <c r="Q26" s="1807"/>
      <c r="R26" s="1807"/>
      <c r="S26" s="1807"/>
      <c r="T26" s="1807"/>
      <c r="U26" s="1807"/>
      <c r="V26" s="1807"/>
      <c r="W26" s="1807"/>
      <c r="X26" s="1807"/>
    </row>
    <row r="27" spans="1:24" ht="18" customHeight="1">
      <c r="A27" s="1807" t="s">
        <v>637</v>
      </c>
      <c r="B27" s="1807"/>
      <c r="C27" s="1807"/>
      <c r="D27" s="1807"/>
      <c r="E27" s="1807"/>
      <c r="F27" s="1807"/>
      <c r="G27" s="1807"/>
      <c r="H27" s="1807"/>
      <c r="I27" s="1807"/>
      <c r="J27" s="1807"/>
      <c r="K27" s="1807"/>
      <c r="L27" s="1807"/>
      <c r="M27" s="1807"/>
      <c r="N27" s="1807"/>
      <c r="O27" s="1807"/>
      <c r="P27" s="1807"/>
      <c r="Q27" s="1807"/>
      <c r="R27" s="1807"/>
      <c r="S27" s="1807"/>
      <c r="T27" s="1807"/>
      <c r="U27" s="1807"/>
      <c r="V27" s="1807"/>
      <c r="W27" s="1807"/>
      <c r="X27" s="1807"/>
    </row>
    <row r="28" spans="1:24" ht="18" customHeight="1">
      <c r="A28" s="1807" t="s">
        <v>638</v>
      </c>
      <c r="B28" s="1807"/>
      <c r="C28" s="1807"/>
      <c r="D28" s="1807"/>
      <c r="E28" s="1807"/>
      <c r="F28" s="1807"/>
      <c r="G28" s="1807"/>
      <c r="H28" s="1807"/>
      <c r="I28" s="1807"/>
      <c r="J28" s="1807"/>
      <c r="K28" s="1807"/>
      <c r="L28" s="1807"/>
      <c r="M28" s="1807"/>
      <c r="N28" s="1807"/>
      <c r="O28" s="1807"/>
      <c r="P28" s="1807"/>
      <c r="Q28" s="1807"/>
      <c r="R28" s="1807"/>
      <c r="S28" s="1807"/>
      <c r="T28" s="1807"/>
      <c r="U28" s="1807"/>
      <c r="V28" s="1807"/>
      <c r="W28" s="1807"/>
      <c r="X28" s="1807"/>
    </row>
    <row r="29" spans="1:24" ht="18" customHeight="1">
      <c r="A29" s="1807" t="s">
        <v>639</v>
      </c>
      <c r="B29" s="1807"/>
      <c r="C29" s="1807"/>
      <c r="D29" s="1807"/>
      <c r="E29" s="1807"/>
      <c r="F29" s="1807"/>
      <c r="G29" s="1807"/>
      <c r="H29" s="1807"/>
      <c r="I29" s="1807"/>
      <c r="J29" s="1807"/>
      <c r="K29" s="1807"/>
      <c r="L29" s="1807"/>
      <c r="M29" s="1807"/>
      <c r="N29" s="1807"/>
      <c r="O29" s="1807"/>
      <c r="P29" s="1807"/>
      <c r="Q29" s="1807"/>
      <c r="R29" s="1807"/>
      <c r="S29" s="1807"/>
      <c r="T29" s="1807"/>
      <c r="U29" s="1807"/>
      <c r="V29" s="1807"/>
      <c r="W29" s="1807"/>
      <c r="X29" s="1807"/>
    </row>
    <row r="30" spans="1:24" ht="18" customHeight="1">
      <c r="A30" s="23"/>
      <c r="B30" s="768"/>
      <c r="C30" s="246"/>
      <c r="D30" s="246"/>
      <c r="E30" s="246"/>
      <c r="F30" s="246"/>
      <c r="G30" s="246"/>
      <c r="H30" s="246"/>
      <c r="I30" s="25"/>
      <c r="J30" s="23"/>
      <c r="K30" s="651"/>
      <c r="L30" s="651"/>
      <c r="M30" s="23"/>
      <c r="N30" s="23"/>
      <c r="O30" s="23"/>
      <c r="P30" s="651"/>
      <c r="Q30" s="651"/>
      <c r="R30" s="23"/>
      <c r="S30" s="23"/>
      <c r="T30" s="23"/>
      <c r="U30" s="23"/>
      <c r="V30" s="23"/>
      <c r="W30" s="23"/>
      <c r="X30" s="23"/>
    </row>
    <row r="31" spans="1:24" ht="18" customHeight="1">
      <c r="A31" s="23"/>
      <c r="B31" s="768"/>
      <c r="C31" s="246"/>
      <c r="D31" s="246"/>
      <c r="E31" s="246"/>
      <c r="F31" s="246"/>
      <c r="G31" s="246"/>
      <c r="H31" s="246"/>
      <c r="I31" s="25"/>
      <c r="J31" s="651"/>
      <c r="K31" s="651"/>
      <c r="L31" s="651"/>
      <c r="M31" s="50"/>
      <c r="N31" s="23"/>
      <c r="O31" s="651"/>
      <c r="P31" s="651"/>
      <c r="Q31" s="651"/>
      <c r="R31" s="50"/>
      <c r="S31" s="23"/>
      <c r="T31" s="23"/>
      <c r="U31" s="23"/>
      <c r="V31" s="23"/>
      <c r="W31" s="23"/>
      <c r="X31" s="23"/>
    </row>
    <row r="32" spans="1:24" ht="18" customHeight="1">
      <c r="A32" s="23"/>
      <c r="B32" s="768"/>
      <c r="C32" s="246"/>
      <c r="D32" s="246"/>
      <c r="E32" s="246"/>
      <c r="F32" s="246"/>
      <c r="G32" s="246"/>
      <c r="H32" s="246"/>
      <c r="I32" s="25"/>
      <c r="J32" s="23"/>
      <c r="K32" s="651"/>
      <c r="L32" s="651"/>
      <c r="M32" s="23"/>
      <c r="N32" s="23"/>
      <c r="O32" s="23"/>
      <c r="P32" s="651"/>
      <c r="Q32" s="651"/>
      <c r="R32" s="23"/>
      <c r="S32" s="23"/>
      <c r="T32" s="23"/>
      <c r="U32" s="23"/>
      <c r="V32" s="23"/>
      <c r="W32" s="23"/>
      <c r="X32" s="23"/>
    </row>
    <row r="33" spans="1:24" ht="18" customHeight="1">
      <c r="A33" s="23"/>
      <c r="B33" s="768"/>
      <c r="C33" s="23"/>
      <c r="D33" s="246"/>
      <c r="E33" s="246"/>
      <c r="F33" s="246"/>
      <c r="G33" s="246"/>
      <c r="H33" s="246"/>
      <c r="I33" s="25"/>
      <c r="J33" s="651"/>
      <c r="K33" s="651"/>
      <c r="L33" s="651"/>
      <c r="M33" s="50"/>
      <c r="N33" s="23"/>
      <c r="O33" s="651"/>
      <c r="P33" s="651"/>
      <c r="Q33" s="651"/>
      <c r="R33" s="50"/>
      <c r="S33" s="23"/>
      <c r="T33" s="23"/>
      <c r="U33" s="23"/>
      <c r="V33" s="23"/>
      <c r="W33" s="23"/>
      <c r="X33" s="23"/>
    </row>
    <row r="34" spans="1:24" ht="18" customHeight="1">
      <c r="A34" s="23"/>
      <c r="B34" s="768"/>
      <c r="C34" s="23"/>
      <c r="D34" s="246"/>
      <c r="E34" s="246"/>
      <c r="F34" s="246"/>
      <c r="G34" s="246"/>
      <c r="H34" s="246"/>
      <c r="I34" s="25"/>
      <c r="J34" s="23"/>
      <c r="K34" s="651"/>
      <c r="L34" s="651"/>
      <c r="M34" s="23"/>
      <c r="N34" s="23"/>
      <c r="O34" s="23"/>
      <c r="P34" s="651"/>
      <c r="Q34" s="651"/>
      <c r="R34" s="23"/>
      <c r="S34" s="23"/>
      <c r="T34" s="23"/>
      <c r="U34" s="23"/>
      <c r="V34" s="23"/>
      <c r="W34" s="23"/>
      <c r="X34" s="23"/>
    </row>
    <row r="35" spans="1:24" ht="18" customHeight="1">
      <c r="A35" s="23"/>
      <c r="B35" s="768"/>
      <c r="C35" s="23"/>
      <c r="D35" s="246"/>
      <c r="E35" s="246"/>
      <c r="F35" s="246"/>
      <c r="G35" s="246"/>
      <c r="H35" s="246"/>
      <c r="I35" s="25"/>
      <c r="J35" s="651"/>
      <c r="K35" s="651"/>
      <c r="L35" s="651"/>
      <c r="M35" s="50"/>
      <c r="N35" s="23"/>
      <c r="O35" s="651"/>
      <c r="P35" s="651"/>
      <c r="Q35" s="651"/>
      <c r="R35" s="50"/>
      <c r="S35" s="23"/>
      <c r="T35" s="23"/>
      <c r="U35" s="23"/>
      <c r="V35" s="23"/>
      <c r="W35" s="23"/>
      <c r="X35" s="23"/>
    </row>
    <row r="36" spans="2:17" ht="18" customHeight="1">
      <c r="B36" s="769"/>
      <c r="D36" s="529"/>
      <c r="E36" s="529"/>
      <c r="F36" s="529"/>
      <c r="G36" s="529"/>
      <c r="H36" s="529"/>
      <c r="I36" s="109"/>
      <c r="K36" s="770"/>
      <c r="L36" s="770"/>
      <c r="P36" s="770"/>
      <c r="Q36" s="770"/>
    </row>
    <row r="37" spans="2:18" ht="18" customHeight="1">
      <c r="B37" s="529"/>
      <c r="C37" s="529"/>
      <c r="D37" s="529"/>
      <c r="E37" s="529"/>
      <c r="F37" s="529"/>
      <c r="G37" s="109"/>
      <c r="H37" s="109"/>
      <c r="I37" s="109"/>
      <c r="J37" s="770"/>
      <c r="K37" s="770"/>
      <c r="L37" s="770"/>
      <c r="M37" s="648"/>
      <c r="O37" s="770"/>
      <c r="P37" s="770"/>
      <c r="Q37" s="770"/>
      <c r="R37" s="648"/>
    </row>
    <row r="38" spans="2:17" ht="18" customHeight="1">
      <c r="B38" s="529"/>
      <c r="C38" s="529"/>
      <c r="D38" s="529"/>
      <c r="E38" s="529"/>
      <c r="F38" s="529"/>
      <c r="G38" s="109"/>
      <c r="H38" s="109"/>
      <c r="I38" s="109"/>
      <c r="K38" s="770"/>
      <c r="L38" s="770"/>
      <c r="P38" s="770"/>
      <c r="Q38" s="770"/>
    </row>
    <row r="39" spans="3:4" ht="18" customHeight="1">
      <c r="C39" s="620"/>
      <c r="D39" s="620"/>
    </row>
    <row r="40" spans="3:4" ht="14.25">
      <c r="C40" s="90"/>
      <c r="D40" s="620"/>
    </row>
  </sheetData>
  <sheetProtection/>
  <mergeCells count="113">
    <mergeCell ref="A29:X29"/>
    <mergeCell ref="X23:X24"/>
    <mergeCell ref="J24:M24"/>
    <mergeCell ref="O24:R24"/>
    <mergeCell ref="A26:X26"/>
    <mergeCell ref="A27:X27"/>
    <mergeCell ref="A28:X28"/>
    <mergeCell ref="T21:W22"/>
    <mergeCell ref="X21:X22"/>
    <mergeCell ref="J22:M22"/>
    <mergeCell ref="O22:R22"/>
    <mergeCell ref="A23:A24"/>
    <mergeCell ref="B23:F24"/>
    <mergeCell ref="G23:H24"/>
    <mergeCell ref="K23:L23"/>
    <mergeCell ref="P23:Q23"/>
    <mergeCell ref="T23:W24"/>
    <mergeCell ref="T19:W20"/>
    <mergeCell ref="X19:X20"/>
    <mergeCell ref="J20:M20"/>
    <mergeCell ref="O20:R20"/>
    <mergeCell ref="C21:C22"/>
    <mergeCell ref="D21:G22"/>
    <mergeCell ref="H21:H22"/>
    <mergeCell ref="I21:I22"/>
    <mergeCell ref="K21:L21"/>
    <mergeCell ref="P21:Q21"/>
    <mergeCell ref="T17:W18"/>
    <mergeCell ref="X17:X18"/>
    <mergeCell ref="J18:M18"/>
    <mergeCell ref="O18:R18"/>
    <mergeCell ref="C19:C20"/>
    <mergeCell ref="D19:G20"/>
    <mergeCell ref="H19:H20"/>
    <mergeCell ref="I19:I20"/>
    <mergeCell ref="K19:L19"/>
    <mergeCell ref="P19:Q19"/>
    <mergeCell ref="T15:W16"/>
    <mergeCell ref="X15:X16"/>
    <mergeCell ref="J16:M16"/>
    <mergeCell ref="O16:R16"/>
    <mergeCell ref="C17:C18"/>
    <mergeCell ref="D17:G18"/>
    <mergeCell ref="H17:H18"/>
    <mergeCell ref="I17:I18"/>
    <mergeCell ref="K17:L17"/>
    <mergeCell ref="P17:Q17"/>
    <mergeCell ref="T13:W14"/>
    <mergeCell ref="X13:X14"/>
    <mergeCell ref="J14:M14"/>
    <mergeCell ref="O14:R14"/>
    <mergeCell ref="C15:C16"/>
    <mergeCell ref="D15:G16"/>
    <mergeCell ref="H15:H16"/>
    <mergeCell ref="I15:I16"/>
    <mergeCell ref="K15:L15"/>
    <mergeCell ref="P15:Q15"/>
    <mergeCell ref="T11:W12"/>
    <mergeCell ref="X11:X12"/>
    <mergeCell ref="J12:M12"/>
    <mergeCell ref="O12:R12"/>
    <mergeCell ref="C13:C14"/>
    <mergeCell ref="D13:G14"/>
    <mergeCell ref="H13:H14"/>
    <mergeCell ref="I13:I14"/>
    <mergeCell ref="K13:L13"/>
    <mergeCell ref="P13:Q13"/>
    <mergeCell ref="X9:X10"/>
    <mergeCell ref="J10:M10"/>
    <mergeCell ref="O10:R10"/>
    <mergeCell ref="A11:B22"/>
    <mergeCell ref="C11:C12"/>
    <mergeCell ref="D11:G12"/>
    <mergeCell ref="H11:H12"/>
    <mergeCell ref="I11:I12"/>
    <mergeCell ref="K11:L11"/>
    <mergeCell ref="P11:Q11"/>
    <mergeCell ref="T7:W8"/>
    <mergeCell ref="X7:X8"/>
    <mergeCell ref="J8:M8"/>
    <mergeCell ref="O8:R8"/>
    <mergeCell ref="A9:A10"/>
    <mergeCell ref="B9:F10"/>
    <mergeCell ref="G9:H10"/>
    <mergeCell ref="K9:L9"/>
    <mergeCell ref="P9:Q9"/>
    <mergeCell ref="T9:W10"/>
    <mergeCell ref="A7:A8"/>
    <mergeCell ref="B7:G8"/>
    <mergeCell ref="H7:H8"/>
    <mergeCell ref="I7:I8"/>
    <mergeCell ref="K7:L7"/>
    <mergeCell ref="P7:Q7"/>
    <mergeCell ref="X3:X4"/>
    <mergeCell ref="A5:A6"/>
    <mergeCell ref="B5:G6"/>
    <mergeCell ref="H5:H6"/>
    <mergeCell ref="I5:I6"/>
    <mergeCell ref="K5:L5"/>
    <mergeCell ref="P5:Q5"/>
    <mergeCell ref="T5:W6"/>
    <mergeCell ref="J6:M6"/>
    <mergeCell ref="O6:R6"/>
    <mergeCell ref="A1:X1"/>
    <mergeCell ref="A3:I4"/>
    <mergeCell ref="J3:J4"/>
    <mergeCell ref="K3:M4"/>
    <mergeCell ref="N3:N4"/>
    <mergeCell ref="O3:O4"/>
    <mergeCell ref="P3:R4"/>
    <mergeCell ref="S3:S4"/>
    <mergeCell ref="T3:T4"/>
    <mergeCell ref="U3:W4"/>
  </mergeCells>
  <printOptions/>
  <pageMargins left="0.5905511811023623" right="0.5905511811023623" top="0.984251968503937" bottom="0.984251968503937" header="0.5118110236220472" footer="0.5118110236220472"/>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AC26"/>
  <sheetViews>
    <sheetView view="pageBreakPreview" zoomScaleSheetLayoutView="100" zoomScalePageLayoutView="0" workbookViewId="0" topLeftCell="A1">
      <selection activeCell="T3" sqref="T3:T4"/>
    </sheetView>
  </sheetViews>
  <sheetFormatPr defaultColWidth="9.00390625" defaultRowHeight="30" customHeight="1"/>
  <cols>
    <col min="1" max="1" width="4.625" style="1" customWidth="1"/>
    <col min="2" max="2" width="38.125" style="1" customWidth="1"/>
    <col min="3" max="3" width="4.625" style="1" customWidth="1"/>
    <col min="4" max="4" width="3.625" style="1" customWidth="1"/>
    <col min="5" max="5" width="36.00390625" style="1" customWidth="1"/>
    <col min="6" max="6" width="4.625" style="1" customWidth="1"/>
    <col min="7" max="16384" width="9.00390625" style="771" customWidth="1"/>
  </cols>
  <sheetData>
    <row r="1" spans="1:6" ht="24.75" customHeight="1">
      <c r="A1" s="1852" t="s">
        <v>640</v>
      </c>
      <c r="B1" s="1852"/>
      <c r="C1" s="1852"/>
      <c r="D1" s="1852"/>
      <c r="E1" s="1852"/>
      <c r="F1" s="1852"/>
    </row>
    <row r="2" spans="1:6" ht="24.75" customHeight="1" thickBot="1">
      <c r="A2" s="24"/>
      <c r="B2" s="24"/>
      <c r="C2" s="23"/>
      <c r="D2" s="23"/>
      <c r="E2" s="244"/>
      <c r="F2" s="244"/>
    </row>
    <row r="3" spans="1:6" ht="30" customHeight="1">
      <c r="A3" s="1853" t="s">
        <v>393</v>
      </c>
      <c r="B3" s="1854"/>
      <c r="C3" s="1855"/>
      <c r="D3" s="1562"/>
      <c r="E3" s="1859" t="s">
        <v>515</v>
      </c>
      <c r="F3" s="1860"/>
    </row>
    <row r="4" spans="1:6" ht="30" customHeight="1" thickBot="1">
      <c r="A4" s="1856"/>
      <c r="B4" s="1857"/>
      <c r="C4" s="1858"/>
      <c r="D4" s="1721"/>
      <c r="E4" s="1721"/>
      <c r="F4" s="1861"/>
    </row>
    <row r="5" spans="1:6" ht="34.5" customHeight="1">
      <c r="A5" s="772"/>
      <c r="B5" s="773" t="s">
        <v>516</v>
      </c>
      <c r="C5" s="774"/>
      <c r="D5" s="773"/>
      <c r="E5" s="775">
        <v>1</v>
      </c>
      <c r="F5" s="776" t="s">
        <v>14</v>
      </c>
    </row>
    <row r="6" spans="1:6" ht="34.5" customHeight="1">
      <c r="A6" s="777"/>
      <c r="B6" s="778" t="s">
        <v>517</v>
      </c>
      <c r="C6" s="779"/>
      <c r="D6" s="780"/>
      <c r="E6" s="726">
        <v>0</v>
      </c>
      <c r="F6" s="781"/>
    </row>
    <row r="7" spans="1:6" ht="34.5" customHeight="1">
      <c r="A7" s="782"/>
      <c r="B7" s="778" t="s">
        <v>518</v>
      </c>
      <c r="C7" s="783"/>
      <c r="D7" s="778"/>
      <c r="E7" s="784">
        <v>22</v>
      </c>
      <c r="F7" s="736"/>
    </row>
    <row r="8" spans="1:6" ht="34.5" customHeight="1">
      <c r="A8" s="785"/>
      <c r="B8" s="780" t="s">
        <v>519</v>
      </c>
      <c r="C8" s="783"/>
      <c r="D8" s="778"/>
      <c r="E8" s="784">
        <v>14</v>
      </c>
      <c r="F8" s="736"/>
    </row>
    <row r="9" spans="1:29" ht="34.5" customHeight="1">
      <c r="A9" s="786"/>
      <c r="B9" s="778" t="s">
        <v>277</v>
      </c>
      <c r="C9" s="783"/>
      <c r="D9" s="778"/>
      <c r="E9" s="784">
        <v>2</v>
      </c>
      <c r="F9" s="736"/>
      <c r="AC9" s="644"/>
    </row>
    <row r="10" spans="1:6" ht="34.5" customHeight="1">
      <c r="A10" s="786"/>
      <c r="B10" s="778" t="s">
        <v>520</v>
      </c>
      <c r="C10" s="783"/>
      <c r="D10" s="778"/>
      <c r="E10" s="784">
        <v>0</v>
      </c>
      <c r="F10" s="736"/>
    </row>
    <row r="11" spans="1:6" ht="34.5" customHeight="1">
      <c r="A11" s="786"/>
      <c r="B11" s="778" t="s">
        <v>521</v>
      </c>
      <c r="C11" s="783"/>
      <c r="D11" s="778"/>
      <c r="E11" s="784">
        <v>4</v>
      </c>
      <c r="F11" s="736"/>
    </row>
    <row r="12" spans="1:6" ht="34.5" customHeight="1" thickBot="1">
      <c r="A12" s="787"/>
      <c r="B12" s="788" t="s">
        <v>11</v>
      </c>
      <c r="C12" s="789"/>
      <c r="D12" s="790"/>
      <c r="E12" s="791">
        <f>SUM(E5:E11)</f>
        <v>43</v>
      </c>
      <c r="F12" s="742"/>
    </row>
    <row r="13" spans="1:6" ht="30" customHeight="1">
      <c r="A13" s="24"/>
      <c r="B13" s="24"/>
      <c r="C13" s="24"/>
      <c r="D13" s="24"/>
      <c r="E13" s="24"/>
      <c r="F13" s="24"/>
    </row>
    <row r="14" spans="1:6" ht="30" customHeight="1">
      <c r="A14" s="792" t="s">
        <v>522</v>
      </c>
      <c r="B14" s="24"/>
      <c r="C14" s="24"/>
      <c r="D14" s="24"/>
      <c r="E14" s="24"/>
      <c r="F14" s="24"/>
    </row>
    <row r="25" spans="2:8" ht="30" customHeight="1">
      <c r="B25" s="1862" t="s">
        <v>538</v>
      </c>
      <c r="C25" s="1863" t="s">
        <v>539</v>
      </c>
      <c r="D25" s="1863"/>
      <c r="E25" s="1863"/>
      <c r="F25" s="1863"/>
      <c r="G25" s="1863"/>
      <c r="H25" s="1863"/>
    </row>
    <row r="26" spans="2:8" ht="30" customHeight="1">
      <c r="B26" s="1862"/>
      <c r="C26" s="1863"/>
      <c r="D26" s="1863"/>
      <c r="E26" s="1863"/>
      <c r="F26" s="1863"/>
      <c r="G26" s="1863"/>
      <c r="H26" s="1863"/>
    </row>
  </sheetData>
  <sheetProtection/>
  <mergeCells count="6">
    <mergeCell ref="A1:F1"/>
    <mergeCell ref="A3:C4"/>
    <mergeCell ref="D3:D4"/>
    <mergeCell ref="E3:F4"/>
    <mergeCell ref="B25:B26"/>
    <mergeCell ref="C25:H26"/>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AC208"/>
  <sheetViews>
    <sheetView view="pageBreakPreview" zoomScaleSheetLayoutView="100" zoomScalePageLayoutView="0" workbookViewId="0" topLeftCell="A1">
      <selection activeCell="T3" sqref="T3:T4"/>
    </sheetView>
  </sheetViews>
  <sheetFormatPr defaultColWidth="9.00390625" defaultRowHeight="13.5"/>
  <cols>
    <col min="1" max="12" width="6.625" style="494" customWidth="1"/>
    <col min="13" max="14" width="5.625" style="494" customWidth="1"/>
    <col min="15" max="15" width="4.625" style="494" customWidth="1"/>
    <col min="16" max="16384" width="9.00390625" style="494" customWidth="1"/>
  </cols>
  <sheetData>
    <row r="1" spans="1:14" ht="24.75" customHeight="1">
      <c r="A1" s="1864" t="s">
        <v>641</v>
      </c>
      <c r="B1" s="1864"/>
      <c r="C1" s="1864"/>
      <c r="D1" s="1864"/>
      <c r="E1" s="1864"/>
      <c r="F1" s="1864"/>
      <c r="G1" s="1864"/>
      <c r="H1" s="1864"/>
      <c r="I1" s="1864"/>
      <c r="J1" s="1864"/>
      <c r="K1" s="1864"/>
      <c r="L1" s="1864"/>
      <c r="M1" s="1864"/>
      <c r="N1" s="1864"/>
    </row>
    <row r="2" spans="1:15" ht="24.75" customHeight="1" thickBot="1">
      <c r="A2" s="245"/>
      <c r="B2" s="118"/>
      <c r="C2" s="245"/>
      <c r="D2" s="245"/>
      <c r="E2" s="245"/>
      <c r="F2" s="86"/>
      <c r="G2" s="86"/>
      <c r="H2" s="86"/>
      <c r="I2" s="86"/>
      <c r="J2" s="86"/>
      <c r="K2" s="86"/>
      <c r="L2" s="86"/>
      <c r="M2" s="86"/>
      <c r="N2" s="86"/>
      <c r="O2" s="644"/>
    </row>
    <row r="3" spans="1:15" s="645" customFormat="1" ht="19.5" customHeight="1">
      <c r="A3" s="1560"/>
      <c r="B3" s="1562" t="s">
        <v>393</v>
      </c>
      <c r="C3" s="1562"/>
      <c r="D3" s="1562"/>
      <c r="E3" s="1562"/>
      <c r="F3" s="1562"/>
      <c r="G3" s="1562"/>
      <c r="H3" s="1564"/>
      <c r="I3" s="1566" t="s">
        <v>523</v>
      </c>
      <c r="J3" s="1567"/>
      <c r="K3" s="1567"/>
      <c r="L3" s="1567"/>
      <c r="M3" s="1567"/>
      <c r="N3" s="1568"/>
      <c r="O3" s="529"/>
    </row>
    <row r="4" spans="1:15" s="645" customFormat="1" ht="19.5" customHeight="1" thickBot="1">
      <c r="A4" s="1561"/>
      <c r="B4" s="1563"/>
      <c r="C4" s="1563"/>
      <c r="D4" s="1563"/>
      <c r="E4" s="1563"/>
      <c r="F4" s="1563"/>
      <c r="G4" s="1563"/>
      <c r="H4" s="1565"/>
      <c r="I4" s="1569"/>
      <c r="J4" s="1570"/>
      <c r="K4" s="1570"/>
      <c r="L4" s="1570"/>
      <c r="M4" s="1570"/>
      <c r="N4" s="1571"/>
      <c r="O4" s="529"/>
    </row>
    <row r="5" spans="1:15" s="645" customFormat="1" ht="19.5" customHeight="1">
      <c r="A5" s="1572" t="s">
        <v>524</v>
      </c>
      <c r="B5" s="1737"/>
      <c r="C5" s="1739" t="s">
        <v>525</v>
      </c>
      <c r="D5" s="1739"/>
      <c r="E5" s="1739"/>
      <c r="F5" s="1739"/>
      <c r="G5" s="1739"/>
      <c r="H5" s="1741"/>
      <c r="I5" s="1743">
        <v>7</v>
      </c>
      <c r="J5" s="1744"/>
      <c r="K5" s="1744"/>
      <c r="L5" s="1744"/>
      <c r="M5" s="1562" t="s">
        <v>526</v>
      </c>
      <c r="N5" s="1865"/>
      <c r="O5" s="648"/>
    </row>
    <row r="6" spans="1:14" s="645" customFormat="1" ht="19.5" customHeight="1">
      <c r="A6" s="1573"/>
      <c r="B6" s="1590"/>
      <c r="C6" s="1592"/>
      <c r="D6" s="1592"/>
      <c r="E6" s="1592"/>
      <c r="F6" s="1592"/>
      <c r="G6" s="1592"/>
      <c r="H6" s="1594"/>
      <c r="I6" s="1745"/>
      <c r="J6" s="1746"/>
      <c r="K6" s="1746"/>
      <c r="L6" s="1746"/>
      <c r="M6" s="1601"/>
      <c r="N6" s="1602"/>
    </row>
    <row r="7" spans="1:15" s="645" customFormat="1" ht="19.5" customHeight="1">
      <c r="A7" s="1573"/>
      <c r="B7" s="1589"/>
      <c r="C7" s="1591" t="s">
        <v>527</v>
      </c>
      <c r="D7" s="1591"/>
      <c r="E7" s="1591"/>
      <c r="F7" s="1591"/>
      <c r="G7" s="1591"/>
      <c r="H7" s="1593"/>
      <c r="I7" s="1752">
        <v>13</v>
      </c>
      <c r="J7" s="1753"/>
      <c r="K7" s="1753"/>
      <c r="L7" s="1753"/>
      <c r="M7" s="1599" t="s">
        <v>14</v>
      </c>
      <c r="N7" s="1600"/>
      <c r="O7" s="648"/>
    </row>
    <row r="8" spans="1:14" s="645" customFormat="1" ht="19.5" customHeight="1">
      <c r="A8" s="1573"/>
      <c r="B8" s="1590"/>
      <c r="C8" s="1592"/>
      <c r="D8" s="1592"/>
      <c r="E8" s="1592"/>
      <c r="F8" s="1592"/>
      <c r="G8" s="1592"/>
      <c r="H8" s="1594"/>
      <c r="I8" s="1745"/>
      <c r="J8" s="1746"/>
      <c r="K8" s="1746"/>
      <c r="L8" s="1746"/>
      <c r="M8" s="1601"/>
      <c r="N8" s="1602"/>
    </row>
    <row r="9" spans="1:29" s="645" customFormat="1" ht="19.5" customHeight="1">
      <c r="A9" s="1573"/>
      <c r="B9" s="1603" t="s">
        <v>528</v>
      </c>
      <c r="C9" s="1589"/>
      <c r="D9" s="1591" t="s">
        <v>529</v>
      </c>
      <c r="E9" s="1591"/>
      <c r="F9" s="1591"/>
      <c r="G9" s="1591"/>
      <c r="H9" s="1593"/>
      <c r="I9" s="1752">
        <v>4</v>
      </c>
      <c r="J9" s="1753"/>
      <c r="K9" s="1753"/>
      <c r="L9" s="1753"/>
      <c r="M9" s="1599" t="s">
        <v>14</v>
      </c>
      <c r="N9" s="1600"/>
      <c r="O9" s="648"/>
      <c r="AC9" s="494"/>
    </row>
    <row r="10" spans="1:14" s="645" customFormat="1" ht="19.5" customHeight="1">
      <c r="A10" s="1573"/>
      <c r="B10" s="1604"/>
      <c r="C10" s="1590"/>
      <c r="D10" s="1592"/>
      <c r="E10" s="1592"/>
      <c r="F10" s="1592"/>
      <c r="G10" s="1592"/>
      <c r="H10" s="1594"/>
      <c r="I10" s="1745"/>
      <c r="J10" s="1746"/>
      <c r="K10" s="1746"/>
      <c r="L10" s="1746"/>
      <c r="M10" s="1601"/>
      <c r="N10" s="1602"/>
    </row>
    <row r="11" spans="1:15" s="645" customFormat="1" ht="19.5" customHeight="1">
      <c r="A11" s="1573"/>
      <c r="B11" s="1604"/>
      <c r="C11" s="1589"/>
      <c r="D11" s="1591" t="s">
        <v>530</v>
      </c>
      <c r="E11" s="1591"/>
      <c r="F11" s="1591"/>
      <c r="G11" s="1591"/>
      <c r="H11" s="1593"/>
      <c r="I11" s="1752">
        <v>0</v>
      </c>
      <c r="J11" s="1753"/>
      <c r="K11" s="1753"/>
      <c r="L11" s="1753"/>
      <c r="M11" s="1599" t="s">
        <v>14</v>
      </c>
      <c r="N11" s="1600"/>
      <c r="O11" s="648"/>
    </row>
    <row r="12" spans="1:14" s="645" customFormat="1" ht="19.5" customHeight="1">
      <c r="A12" s="1573"/>
      <c r="B12" s="1604"/>
      <c r="C12" s="1590"/>
      <c r="D12" s="1592"/>
      <c r="E12" s="1592"/>
      <c r="F12" s="1592"/>
      <c r="G12" s="1592"/>
      <c r="H12" s="1594"/>
      <c r="I12" s="1745"/>
      <c r="J12" s="1746"/>
      <c r="K12" s="1746"/>
      <c r="L12" s="1746"/>
      <c r="M12" s="1601"/>
      <c r="N12" s="1602"/>
    </row>
    <row r="13" spans="1:15" s="645" customFormat="1" ht="19.5" customHeight="1">
      <c r="A13" s="1573"/>
      <c r="B13" s="1604"/>
      <c r="C13" s="1606"/>
      <c r="D13" s="1608" t="s">
        <v>531</v>
      </c>
      <c r="E13" s="1608"/>
      <c r="F13" s="1608"/>
      <c r="G13" s="1608"/>
      <c r="H13" s="1593"/>
      <c r="I13" s="1752">
        <v>4</v>
      </c>
      <c r="J13" s="1753"/>
      <c r="K13" s="1753"/>
      <c r="L13" s="1753"/>
      <c r="M13" s="1599" t="s">
        <v>14</v>
      </c>
      <c r="N13" s="1600"/>
      <c r="O13" s="648"/>
    </row>
    <row r="14" spans="1:14" s="645" customFormat="1" ht="19.5" customHeight="1">
      <c r="A14" s="1573"/>
      <c r="B14" s="1605"/>
      <c r="C14" s="1607"/>
      <c r="D14" s="1609"/>
      <c r="E14" s="1609"/>
      <c r="F14" s="1609"/>
      <c r="G14" s="1609"/>
      <c r="H14" s="1594"/>
      <c r="I14" s="1745"/>
      <c r="J14" s="1746"/>
      <c r="K14" s="1746"/>
      <c r="L14" s="1746"/>
      <c r="M14" s="1601"/>
      <c r="N14" s="1602"/>
    </row>
    <row r="15" spans="1:15" s="645" customFormat="1" ht="19.5" customHeight="1">
      <c r="A15" s="1573"/>
      <c r="B15" s="1603" t="s">
        <v>532</v>
      </c>
      <c r="C15" s="1610" t="s">
        <v>533</v>
      </c>
      <c r="D15" s="1591"/>
      <c r="E15" s="1591"/>
      <c r="F15" s="1591"/>
      <c r="G15" s="1591"/>
      <c r="H15" s="1593"/>
      <c r="I15" s="1752">
        <v>9</v>
      </c>
      <c r="J15" s="1753"/>
      <c r="K15" s="1753"/>
      <c r="L15" s="1753"/>
      <c r="M15" s="1599" t="s">
        <v>14</v>
      </c>
      <c r="N15" s="1600"/>
      <c r="O15" s="648"/>
    </row>
    <row r="16" spans="1:14" s="645" customFormat="1" ht="19.5" customHeight="1">
      <c r="A16" s="1573"/>
      <c r="B16" s="1604"/>
      <c r="C16" s="1611"/>
      <c r="D16" s="1592"/>
      <c r="E16" s="1592"/>
      <c r="F16" s="1592"/>
      <c r="G16" s="1592"/>
      <c r="H16" s="1594"/>
      <c r="I16" s="1745"/>
      <c r="J16" s="1746"/>
      <c r="K16" s="1746"/>
      <c r="L16" s="1746"/>
      <c r="M16" s="1601"/>
      <c r="N16" s="1602"/>
    </row>
    <row r="17" spans="1:15" s="645" customFormat="1" ht="19.5" customHeight="1">
      <c r="A17" s="1573"/>
      <c r="B17" s="1604"/>
      <c r="C17" s="1603" t="s">
        <v>534</v>
      </c>
      <c r="D17" s="1610" t="s">
        <v>535</v>
      </c>
      <c r="E17" s="1591"/>
      <c r="F17" s="1591"/>
      <c r="G17" s="1591"/>
      <c r="H17" s="1593"/>
      <c r="I17" s="1752">
        <v>0</v>
      </c>
      <c r="J17" s="1753"/>
      <c r="K17" s="1753"/>
      <c r="L17" s="1753"/>
      <c r="M17" s="1599" t="s">
        <v>14</v>
      </c>
      <c r="N17" s="1600"/>
      <c r="O17" s="648"/>
    </row>
    <row r="18" spans="1:14" s="645" customFormat="1" ht="19.5" customHeight="1">
      <c r="A18" s="1573"/>
      <c r="B18" s="1604"/>
      <c r="C18" s="1604"/>
      <c r="D18" s="1611"/>
      <c r="E18" s="1592"/>
      <c r="F18" s="1592"/>
      <c r="G18" s="1592"/>
      <c r="H18" s="1594"/>
      <c r="I18" s="1745"/>
      <c r="J18" s="1746"/>
      <c r="K18" s="1746"/>
      <c r="L18" s="1746"/>
      <c r="M18" s="1601"/>
      <c r="N18" s="1602"/>
    </row>
    <row r="19" spans="1:15" s="645" customFormat="1" ht="19.5" customHeight="1">
      <c r="A19" s="1573"/>
      <c r="B19" s="1604"/>
      <c r="C19" s="1604"/>
      <c r="D19" s="1610" t="s">
        <v>536</v>
      </c>
      <c r="E19" s="1591"/>
      <c r="F19" s="1591"/>
      <c r="G19" s="1591"/>
      <c r="H19" s="1593"/>
      <c r="I19" s="1752">
        <v>0</v>
      </c>
      <c r="J19" s="1753"/>
      <c r="K19" s="1753"/>
      <c r="L19" s="1753"/>
      <c r="M19" s="1599" t="s">
        <v>14</v>
      </c>
      <c r="N19" s="1600"/>
      <c r="O19" s="648"/>
    </row>
    <row r="20" spans="1:14" s="645" customFormat="1" ht="19.5" customHeight="1">
      <c r="A20" s="1573"/>
      <c r="B20" s="1604"/>
      <c r="C20" s="1605"/>
      <c r="D20" s="1611"/>
      <c r="E20" s="1592"/>
      <c r="F20" s="1592"/>
      <c r="G20" s="1592"/>
      <c r="H20" s="1594"/>
      <c r="I20" s="1745"/>
      <c r="J20" s="1746"/>
      <c r="K20" s="1746"/>
      <c r="L20" s="1746"/>
      <c r="M20" s="1601"/>
      <c r="N20" s="1602"/>
    </row>
    <row r="21" spans="1:15" s="645" customFormat="1" ht="19.5" customHeight="1">
      <c r="A21" s="1573"/>
      <c r="B21" s="1604"/>
      <c r="C21" s="1612" t="s">
        <v>537</v>
      </c>
      <c r="D21" s="1613"/>
      <c r="E21" s="1613"/>
      <c r="F21" s="1613"/>
      <c r="G21" s="1613"/>
      <c r="H21" s="1593"/>
      <c r="I21" s="1752">
        <v>0</v>
      </c>
      <c r="J21" s="1753"/>
      <c r="K21" s="1753"/>
      <c r="L21" s="1753"/>
      <c r="M21" s="1599" t="s">
        <v>14</v>
      </c>
      <c r="N21" s="1600"/>
      <c r="O21" s="648"/>
    </row>
    <row r="22" spans="1:14" s="645" customFormat="1" ht="19.5" customHeight="1">
      <c r="A22" s="1573"/>
      <c r="B22" s="1604"/>
      <c r="C22" s="1614"/>
      <c r="D22" s="1615"/>
      <c r="E22" s="1615"/>
      <c r="F22" s="1615"/>
      <c r="G22" s="1615"/>
      <c r="H22" s="1594"/>
      <c r="I22" s="1745"/>
      <c r="J22" s="1746"/>
      <c r="K22" s="1746"/>
      <c r="L22" s="1746"/>
      <c r="M22" s="1601"/>
      <c r="N22" s="1602"/>
    </row>
    <row r="23" spans="1:15" s="645" customFormat="1" ht="19.5" customHeight="1">
      <c r="A23" s="1573"/>
      <c r="B23" s="1604"/>
      <c r="C23" s="1617" t="s">
        <v>11</v>
      </c>
      <c r="D23" s="1618"/>
      <c r="E23" s="1618"/>
      <c r="F23" s="1618"/>
      <c r="G23" s="1618"/>
      <c r="H23" s="1593"/>
      <c r="I23" s="1752">
        <v>9</v>
      </c>
      <c r="J23" s="1753"/>
      <c r="K23" s="1753"/>
      <c r="L23" s="1753"/>
      <c r="M23" s="1599" t="s">
        <v>14</v>
      </c>
      <c r="N23" s="1600"/>
      <c r="O23" s="648"/>
    </row>
    <row r="24" spans="1:14" s="645" customFormat="1" ht="19.5" customHeight="1">
      <c r="A24" s="1573"/>
      <c r="B24" s="1605"/>
      <c r="C24" s="1619"/>
      <c r="D24" s="1620"/>
      <c r="E24" s="1620"/>
      <c r="F24" s="1620"/>
      <c r="G24" s="1620"/>
      <c r="H24" s="1594"/>
      <c r="I24" s="1745"/>
      <c r="J24" s="1746"/>
      <c r="K24" s="1746"/>
      <c r="L24" s="1746"/>
      <c r="M24" s="1601"/>
      <c r="N24" s="1602"/>
    </row>
    <row r="25" spans="1:14" s="645" customFormat="1" ht="19.5" customHeight="1">
      <c r="A25" s="1573"/>
      <c r="B25" s="1589" t="s">
        <v>642</v>
      </c>
      <c r="C25" s="1591" t="s">
        <v>643</v>
      </c>
      <c r="D25" s="1591"/>
      <c r="E25" s="1591"/>
      <c r="F25" s="1591"/>
      <c r="G25" s="1591"/>
      <c r="H25" s="1593"/>
      <c r="I25" s="1752">
        <v>0</v>
      </c>
      <c r="J25" s="1753"/>
      <c r="K25" s="1753"/>
      <c r="L25" s="1753"/>
      <c r="M25" s="1599" t="s">
        <v>14</v>
      </c>
      <c r="N25" s="1600"/>
    </row>
    <row r="26" spans="1:14" s="645" customFormat="1" ht="19.5" customHeight="1">
      <c r="A26" s="1574"/>
      <c r="B26" s="1590"/>
      <c r="C26" s="1592"/>
      <c r="D26" s="1592"/>
      <c r="E26" s="1592"/>
      <c r="F26" s="1592"/>
      <c r="G26" s="1592"/>
      <c r="H26" s="1594"/>
      <c r="I26" s="1745"/>
      <c r="J26" s="1746"/>
      <c r="K26" s="1746"/>
      <c r="L26" s="1746"/>
      <c r="M26" s="1601"/>
      <c r="N26" s="1602"/>
    </row>
    <row r="27" spans="1:14" s="645" customFormat="1" ht="19.5" customHeight="1">
      <c r="A27" s="1621" t="s">
        <v>540</v>
      </c>
      <c r="B27" s="1622"/>
      <c r="C27" s="1591" t="s">
        <v>541</v>
      </c>
      <c r="D27" s="1591"/>
      <c r="E27" s="1591"/>
      <c r="F27" s="1591"/>
      <c r="G27" s="1591"/>
      <c r="H27" s="1593"/>
      <c r="I27" s="1752">
        <v>0</v>
      </c>
      <c r="J27" s="1753"/>
      <c r="K27" s="1753"/>
      <c r="L27" s="1753"/>
      <c r="M27" s="1624" t="s">
        <v>14</v>
      </c>
      <c r="N27" s="1625"/>
    </row>
    <row r="28" spans="1:14" s="645" customFormat="1" ht="19.5" customHeight="1">
      <c r="A28" s="1573"/>
      <c r="B28" s="1623"/>
      <c r="C28" s="1592"/>
      <c r="D28" s="1592"/>
      <c r="E28" s="1592"/>
      <c r="F28" s="1592"/>
      <c r="G28" s="1592"/>
      <c r="H28" s="1594"/>
      <c r="I28" s="1745"/>
      <c r="J28" s="1746"/>
      <c r="K28" s="1746"/>
      <c r="L28" s="1746"/>
      <c r="M28" s="1624"/>
      <c r="N28" s="1625"/>
    </row>
    <row r="29" spans="1:14" s="645" customFormat="1" ht="19.5" customHeight="1">
      <c r="A29" s="1573"/>
      <c r="B29" s="1626"/>
      <c r="C29" s="838" t="s">
        <v>542</v>
      </c>
      <c r="D29" s="838"/>
      <c r="E29" s="838"/>
      <c r="F29" s="838"/>
      <c r="G29" s="838"/>
      <c r="H29" s="813"/>
      <c r="I29" s="1752">
        <v>0</v>
      </c>
      <c r="J29" s="1753"/>
      <c r="K29" s="1753"/>
      <c r="L29" s="1753"/>
      <c r="M29" s="1624" t="s">
        <v>14</v>
      </c>
      <c r="N29" s="1625"/>
    </row>
    <row r="30" spans="1:14" s="645" customFormat="1" ht="19.5" customHeight="1">
      <c r="A30" s="1574"/>
      <c r="B30" s="1627"/>
      <c r="C30" s="1592"/>
      <c r="D30" s="1592"/>
      <c r="E30" s="1592"/>
      <c r="F30" s="1592"/>
      <c r="G30" s="1592"/>
      <c r="H30" s="1594"/>
      <c r="I30" s="1745"/>
      <c r="J30" s="1746"/>
      <c r="K30" s="1746"/>
      <c r="L30" s="1746"/>
      <c r="M30" s="1624"/>
      <c r="N30" s="1625"/>
    </row>
    <row r="31" spans="1:14" s="645" customFormat="1" ht="19.5" customHeight="1">
      <c r="A31" s="1630"/>
      <c r="B31" s="838" t="s">
        <v>543</v>
      </c>
      <c r="C31" s="838"/>
      <c r="D31" s="838"/>
      <c r="E31" s="838"/>
      <c r="F31" s="838"/>
      <c r="G31" s="838"/>
      <c r="H31" s="813"/>
      <c r="I31" s="1752">
        <v>12577901</v>
      </c>
      <c r="J31" s="1753"/>
      <c r="K31" s="1753"/>
      <c r="L31" s="1753"/>
      <c r="M31" s="1601" t="s">
        <v>5</v>
      </c>
      <c r="N31" s="1602"/>
    </row>
    <row r="32" spans="1:14" s="645" customFormat="1" ht="19.5" customHeight="1">
      <c r="A32" s="1630"/>
      <c r="B32" s="838"/>
      <c r="C32" s="838"/>
      <c r="D32" s="838"/>
      <c r="E32" s="838"/>
      <c r="F32" s="838"/>
      <c r="G32" s="838"/>
      <c r="H32" s="813"/>
      <c r="I32" s="1745"/>
      <c r="J32" s="1746"/>
      <c r="K32" s="1746"/>
      <c r="L32" s="1746"/>
      <c r="M32" s="1599"/>
      <c r="N32" s="1600"/>
    </row>
    <row r="33" spans="1:14" s="645" customFormat="1" ht="19.5" customHeight="1">
      <c r="A33" s="1628"/>
      <c r="B33" s="1629" t="s">
        <v>544</v>
      </c>
      <c r="C33" s="1629"/>
      <c r="D33" s="1629"/>
      <c r="E33" s="1629"/>
      <c r="F33" s="1629"/>
      <c r="G33" s="1629"/>
      <c r="H33" s="898"/>
      <c r="I33" s="1752">
        <v>12164401</v>
      </c>
      <c r="J33" s="1753"/>
      <c r="K33" s="1753"/>
      <c r="L33" s="1753"/>
      <c r="M33" s="1624" t="s">
        <v>5</v>
      </c>
      <c r="N33" s="1625"/>
    </row>
    <row r="34" spans="1:14" s="645" customFormat="1" ht="19.5" customHeight="1">
      <c r="A34" s="1628"/>
      <c r="B34" s="1629"/>
      <c r="C34" s="1629"/>
      <c r="D34" s="1629"/>
      <c r="E34" s="1629"/>
      <c r="F34" s="1629"/>
      <c r="G34" s="1629"/>
      <c r="H34" s="898"/>
      <c r="I34" s="1745"/>
      <c r="J34" s="1746"/>
      <c r="K34" s="1746"/>
      <c r="L34" s="1746"/>
      <c r="M34" s="1624"/>
      <c r="N34" s="1625"/>
    </row>
    <row r="35" spans="1:14" s="645" customFormat="1" ht="19.5" customHeight="1">
      <c r="A35" s="1628"/>
      <c r="B35" s="1629" t="s">
        <v>545</v>
      </c>
      <c r="C35" s="1629"/>
      <c r="D35" s="1629"/>
      <c r="E35" s="1629"/>
      <c r="F35" s="1629"/>
      <c r="G35" s="1629"/>
      <c r="H35" s="898"/>
      <c r="I35" s="1752">
        <v>20000</v>
      </c>
      <c r="J35" s="1753"/>
      <c r="K35" s="1753"/>
      <c r="L35" s="1753"/>
      <c r="M35" s="1624" t="s">
        <v>5</v>
      </c>
      <c r="N35" s="1625"/>
    </row>
    <row r="36" spans="1:14" s="645" customFormat="1" ht="19.5" customHeight="1">
      <c r="A36" s="1628"/>
      <c r="B36" s="1629"/>
      <c r="C36" s="1629"/>
      <c r="D36" s="1629"/>
      <c r="E36" s="1629"/>
      <c r="F36" s="1629"/>
      <c r="G36" s="1629"/>
      <c r="H36" s="898"/>
      <c r="I36" s="1745"/>
      <c r="J36" s="1746"/>
      <c r="K36" s="1746"/>
      <c r="L36" s="1746"/>
      <c r="M36" s="1624"/>
      <c r="N36" s="1625"/>
    </row>
    <row r="37" spans="1:14" s="645" customFormat="1" ht="19.5" customHeight="1">
      <c r="A37" s="1628"/>
      <c r="B37" s="1629" t="s">
        <v>546</v>
      </c>
      <c r="C37" s="1629"/>
      <c r="D37" s="1629"/>
      <c r="E37" s="1629"/>
      <c r="F37" s="1629"/>
      <c r="G37" s="1629"/>
      <c r="H37" s="898"/>
      <c r="I37" s="1752">
        <v>5760708</v>
      </c>
      <c r="J37" s="1753"/>
      <c r="K37" s="1753"/>
      <c r="L37" s="1753"/>
      <c r="M37" s="1624" t="s">
        <v>5</v>
      </c>
      <c r="N37" s="1625"/>
    </row>
    <row r="38" spans="1:14" s="645" customFormat="1" ht="19.5" customHeight="1" thickBot="1">
      <c r="A38" s="1632"/>
      <c r="B38" s="1633"/>
      <c r="C38" s="1633"/>
      <c r="D38" s="1633"/>
      <c r="E38" s="1633"/>
      <c r="F38" s="1633"/>
      <c r="G38" s="1633"/>
      <c r="H38" s="1634"/>
      <c r="I38" s="1754"/>
      <c r="J38" s="1755"/>
      <c r="K38" s="1755"/>
      <c r="L38" s="1755"/>
      <c r="M38" s="1636"/>
      <c r="N38" s="1637"/>
    </row>
    <row r="39" spans="1:14" ht="13.5">
      <c r="A39" s="245"/>
      <c r="B39" s="245"/>
      <c r="C39" s="245"/>
      <c r="D39" s="245"/>
      <c r="E39" s="245"/>
      <c r="F39" s="245"/>
      <c r="G39" s="245"/>
      <c r="H39" s="245"/>
      <c r="I39" s="245"/>
      <c r="J39" s="245"/>
      <c r="K39" s="245"/>
      <c r="L39" s="245"/>
      <c r="M39" s="245"/>
      <c r="N39" s="245"/>
    </row>
    <row r="40" spans="1:14" ht="13.5">
      <c r="A40" s="245"/>
      <c r="B40" s="245"/>
      <c r="C40" s="245"/>
      <c r="D40" s="245"/>
      <c r="E40" s="245"/>
      <c r="F40" s="245"/>
      <c r="G40" s="245"/>
      <c r="H40" s="245"/>
      <c r="I40" s="245"/>
      <c r="J40" s="245"/>
      <c r="K40" s="245"/>
      <c r="L40" s="245"/>
      <c r="M40" s="245"/>
      <c r="N40" s="245"/>
    </row>
    <row r="41" spans="1:14" ht="13.5">
      <c r="A41" s="245"/>
      <c r="B41" s="245"/>
      <c r="C41" s="245"/>
      <c r="D41" s="245"/>
      <c r="E41" s="245"/>
      <c r="F41" s="245"/>
      <c r="G41" s="245"/>
      <c r="H41" s="245"/>
      <c r="I41" s="245"/>
      <c r="J41" s="245"/>
      <c r="K41" s="245"/>
      <c r="L41" s="245"/>
      <c r="M41" s="245"/>
      <c r="N41" s="245"/>
    </row>
    <row r="42" spans="1:14" ht="13.5">
      <c r="A42" s="245"/>
      <c r="B42" s="245"/>
      <c r="C42" s="245"/>
      <c r="D42" s="245"/>
      <c r="E42" s="245"/>
      <c r="F42" s="245"/>
      <c r="G42" s="245"/>
      <c r="H42" s="245"/>
      <c r="I42" s="245"/>
      <c r="J42" s="245"/>
      <c r="K42" s="245"/>
      <c r="L42" s="245"/>
      <c r="M42" s="245"/>
      <c r="N42" s="245"/>
    </row>
    <row r="43" spans="1:14" ht="13.5">
      <c r="A43" s="245"/>
      <c r="B43" s="245"/>
      <c r="C43" s="245"/>
      <c r="D43" s="245"/>
      <c r="E43" s="245"/>
      <c r="F43" s="245"/>
      <c r="G43" s="245"/>
      <c r="H43" s="245"/>
      <c r="I43" s="245"/>
      <c r="J43" s="245"/>
      <c r="K43" s="245"/>
      <c r="L43" s="245"/>
      <c r="M43" s="245"/>
      <c r="N43" s="245"/>
    </row>
    <row r="44" spans="1:14" ht="13.5">
      <c r="A44" s="245"/>
      <c r="B44" s="245"/>
      <c r="C44" s="245"/>
      <c r="D44" s="245"/>
      <c r="E44" s="245"/>
      <c r="F44" s="245"/>
      <c r="G44" s="245"/>
      <c r="H44" s="245"/>
      <c r="I44" s="245"/>
      <c r="J44" s="245"/>
      <c r="K44" s="245"/>
      <c r="L44" s="245"/>
      <c r="M44" s="245"/>
      <c r="N44" s="245"/>
    </row>
    <row r="45" spans="1:14" ht="13.5">
      <c r="A45" s="245"/>
      <c r="B45" s="245"/>
      <c r="C45" s="245"/>
      <c r="D45" s="245"/>
      <c r="E45" s="245"/>
      <c r="F45" s="245"/>
      <c r="G45" s="245"/>
      <c r="H45" s="245"/>
      <c r="I45" s="245"/>
      <c r="J45" s="245"/>
      <c r="K45" s="245"/>
      <c r="L45" s="245"/>
      <c r="M45" s="245"/>
      <c r="N45" s="245"/>
    </row>
    <row r="46" spans="1:14" ht="13.5">
      <c r="A46" s="245"/>
      <c r="B46" s="245"/>
      <c r="C46" s="245"/>
      <c r="D46" s="245"/>
      <c r="E46" s="245"/>
      <c r="F46" s="245"/>
      <c r="G46" s="245"/>
      <c r="H46" s="245"/>
      <c r="I46" s="245"/>
      <c r="J46" s="245"/>
      <c r="K46" s="245"/>
      <c r="L46" s="245"/>
      <c r="M46" s="245"/>
      <c r="N46" s="245"/>
    </row>
    <row r="47" spans="1:14" ht="13.5">
      <c r="A47" s="245"/>
      <c r="B47" s="245"/>
      <c r="C47" s="245"/>
      <c r="D47" s="245"/>
      <c r="E47" s="245"/>
      <c r="F47" s="245"/>
      <c r="G47" s="245"/>
      <c r="H47" s="245"/>
      <c r="I47" s="245"/>
      <c r="J47" s="245"/>
      <c r="K47" s="245"/>
      <c r="L47" s="245"/>
      <c r="M47" s="245"/>
      <c r="N47" s="245"/>
    </row>
    <row r="48" spans="1:14" ht="13.5">
      <c r="A48" s="245"/>
      <c r="B48" s="245"/>
      <c r="C48" s="245"/>
      <c r="D48" s="245"/>
      <c r="E48" s="245"/>
      <c r="F48" s="245"/>
      <c r="G48" s="245"/>
      <c r="H48" s="245"/>
      <c r="I48" s="245"/>
      <c r="J48" s="245"/>
      <c r="K48" s="245"/>
      <c r="L48" s="245"/>
      <c r="M48" s="245"/>
      <c r="N48" s="245"/>
    </row>
    <row r="49" spans="1:14" ht="13.5">
      <c r="A49" s="245"/>
      <c r="B49" s="245"/>
      <c r="C49" s="245"/>
      <c r="D49" s="245"/>
      <c r="E49" s="245"/>
      <c r="F49" s="245"/>
      <c r="G49" s="245"/>
      <c r="H49" s="245"/>
      <c r="I49" s="245"/>
      <c r="J49" s="245"/>
      <c r="K49" s="245"/>
      <c r="L49" s="245"/>
      <c r="M49" s="245"/>
      <c r="N49" s="245"/>
    </row>
    <row r="50" spans="1:14" ht="13.5">
      <c r="A50" s="245"/>
      <c r="B50" s="245"/>
      <c r="C50" s="245"/>
      <c r="D50" s="245"/>
      <c r="E50" s="245"/>
      <c r="F50" s="245"/>
      <c r="G50" s="245"/>
      <c r="H50" s="245"/>
      <c r="I50" s="245"/>
      <c r="J50" s="245"/>
      <c r="K50" s="245"/>
      <c r="L50" s="245"/>
      <c r="M50" s="245"/>
      <c r="N50" s="245"/>
    </row>
    <row r="51" spans="1:14" ht="13.5">
      <c r="A51" s="245"/>
      <c r="B51" s="245"/>
      <c r="C51" s="245"/>
      <c r="D51" s="245"/>
      <c r="E51" s="245"/>
      <c r="F51" s="245"/>
      <c r="G51" s="245"/>
      <c r="H51" s="245"/>
      <c r="I51" s="245"/>
      <c r="J51" s="245"/>
      <c r="K51" s="245"/>
      <c r="L51" s="245"/>
      <c r="M51" s="245"/>
      <c r="N51" s="245"/>
    </row>
    <row r="52" spans="1:14" ht="13.5">
      <c r="A52" s="245"/>
      <c r="B52" s="245"/>
      <c r="C52" s="245"/>
      <c r="D52" s="245"/>
      <c r="E52" s="245"/>
      <c r="F52" s="245"/>
      <c r="G52" s="245"/>
      <c r="H52" s="245"/>
      <c r="I52" s="245"/>
      <c r="J52" s="245"/>
      <c r="K52" s="245"/>
      <c r="L52" s="245"/>
      <c r="M52" s="245"/>
      <c r="N52" s="245"/>
    </row>
    <row r="53" spans="1:14" ht="13.5">
      <c r="A53" s="245"/>
      <c r="B53" s="245"/>
      <c r="C53" s="245"/>
      <c r="D53" s="245"/>
      <c r="E53" s="245"/>
      <c r="F53" s="245"/>
      <c r="G53" s="245"/>
      <c r="H53" s="245"/>
      <c r="I53" s="245"/>
      <c r="J53" s="245"/>
      <c r="K53" s="245"/>
      <c r="L53" s="245"/>
      <c r="M53" s="245"/>
      <c r="N53" s="245"/>
    </row>
    <row r="54" spans="1:14" ht="13.5">
      <c r="A54" s="245"/>
      <c r="B54" s="245"/>
      <c r="C54" s="245"/>
      <c r="D54" s="245"/>
      <c r="E54" s="245"/>
      <c r="F54" s="245"/>
      <c r="G54" s="245"/>
      <c r="H54" s="245"/>
      <c r="I54" s="245"/>
      <c r="J54" s="245"/>
      <c r="K54" s="245"/>
      <c r="L54" s="245"/>
      <c r="M54" s="245"/>
      <c r="N54" s="245"/>
    </row>
    <row r="55" spans="1:14" ht="13.5">
      <c r="A55" s="245"/>
      <c r="B55" s="245"/>
      <c r="C55" s="245"/>
      <c r="D55" s="245"/>
      <c r="E55" s="245"/>
      <c r="F55" s="245"/>
      <c r="G55" s="245"/>
      <c r="H55" s="245"/>
      <c r="I55" s="245"/>
      <c r="J55" s="245"/>
      <c r="K55" s="245"/>
      <c r="L55" s="245"/>
      <c r="M55" s="245"/>
      <c r="N55" s="245"/>
    </row>
    <row r="56" spans="1:14" ht="13.5">
      <c r="A56" s="245"/>
      <c r="B56" s="245"/>
      <c r="C56" s="245"/>
      <c r="D56" s="245"/>
      <c r="E56" s="245"/>
      <c r="F56" s="245"/>
      <c r="G56" s="245"/>
      <c r="H56" s="245"/>
      <c r="I56" s="245"/>
      <c r="J56" s="245"/>
      <c r="K56" s="245"/>
      <c r="L56" s="245"/>
      <c r="M56" s="245"/>
      <c r="N56" s="245"/>
    </row>
    <row r="57" spans="1:14" ht="13.5">
      <c r="A57" s="245"/>
      <c r="B57" s="245"/>
      <c r="C57" s="245"/>
      <c r="D57" s="245"/>
      <c r="E57" s="245"/>
      <c r="F57" s="245"/>
      <c r="G57" s="245"/>
      <c r="H57" s="245"/>
      <c r="I57" s="245"/>
      <c r="J57" s="245"/>
      <c r="K57" s="245"/>
      <c r="L57" s="245"/>
      <c r="M57" s="245"/>
      <c r="N57" s="245"/>
    </row>
    <row r="58" spans="1:14" ht="13.5">
      <c r="A58" s="245"/>
      <c r="B58" s="245"/>
      <c r="C58" s="245"/>
      <c r="D58" s="245"/>
      <c r="E58" s="245"/>
      <c r="F58" s="245"/>
      <c r="G58" s="245"/>
      <c r="H58" s="245"/>
      <c r="I58" s="245"/>
      <c r="J58" s="245"/>
      <c r="K58" s="245"/>
      <c r="L58" s="245"/>
      <c r="M58" s="245"/>
      <c r="N58" s="245"/>
    </row>
    <row r="59" spans="1:14" ht="13.5">
      <c r="A59" s="245"/>
      <c r="B59" s="245"/>
      <c r="C59" s="245"/>
      <c r="D59" s="245"/>
      <c r="E59" s="245"/>
      <c r="F59" s="245"/>
      <c r="G59" s="245"/>
      <c r="H59" s="245"/>
      <c r="I59" s="245"/>
      <c r="J59" s="245"/>
      <c r="K59" s="245"/>
      <c r="L59" s="245"/>
      <c r="M59" s="245"/>
      <c r="N59" s="245"/>
    </row>
    <row r="60" spans="1:14" ht="13.5">
      <c r="A60" s="245"/>
      <c r="B60" s="245"/>
      <c r="C60" s="245"/>
      <c r="D60" s="245"/>
      <c r="E60" s="245"/>
      <c r="F60" s="245"/>
      <c r="G60" s="245"/>
      <c r="H60" s="245"/>
      <c r="I60" s="245"/>
      <c r="J60" s="245"/>
      <c r="K60" s="245"/>
      <c r="L60" s="245"/>
      <c r="M60" s="245"/>
      <c r="N60" s="245"/>
    </row>
    <row r="61" spans="1:14" ht="13.5">
      <c r="A61" s="245"/>
      <c r="B61" s="245"/>
      <c r="C61" s="245"/>
      <c r="D61" s="245"/>
      <c r="E61" s="245"/>
      <c r="F61" s="245"/>
      <c r="G61" s="245"/>
      <c r="H61" s="245"/>
      <c r="I61" s="245"/>
      <c r="J61" s="245"/>
      <c r="K61" s="245"/>
      <c r="L61" s="245"/>
      <c r="M61" s="245"/>
      <c r="N61" s="245"/>
    </row>
    <row r="62" spans="1:14" ht="13.5">
      <c r="A62" s="245"/>
      <c r="B62" s="245"/>
      <c r="C62" s="245"/>
      <c r="D62" s="245"/>
      <c r="E62" s="245"/>
      <c r="F62" s="245"/>
      <c r="G62" s="245"/>
      <c r="H62" s="245"/>
      <c r="I62" s="245"/>
      <c r="J62" s="245"/>
      <c r="K62" s="245"/>
      <c r="L62" s="245"/>
      <c r="M62" s="245"/>
      <c r="N62" s="245"/>
    </row>
    <row r="63" spans="1:14" ht="13.5">
      <c r="A63" s="245"/>
      <c r="B63" s="245"/>
      <c r="C63" s="245"/>
      <c r="D63" s="245"/>
      <c r="E63" s="245"/>
      <c r="F63" s="245"/>
      <c r="G63" s="245"/>
      <c r="H63" s="245"/>
      <c r="I63" s="245"/>
      <c r="J63" s="245"/>
      <c r="K63" s="245"/>
      <c r="L63" s="245"/>
      <c r="M63" s="245"/>
      <c r="N63" s="245"/>
    </row>
    <row r="64" spans="1:14" ht="13.5">
      <c r="A64" s="245"/>
      <c r="B64" s="245"/>
      <c r="C64" s="245"/>
      <c r="D64" s="245"/>
      <c r="E64" s="245"/>
      <c r="F64" s="245"/>
      <c r="G64" s="245"/>
      <c r="H64" s="245"/>
      <c r="I64" s="245"/>
      <c r="J64" s="245"/>
      <c r="K64" s="245"/>
      <c r="L64" s="245"/>
      <c r="M64" s="245"/>
      <c r="N64" s="245"/>
    </row>
    <row r="65" spans="1:14" ht="13.5">
      <c r="A65" s="245"/>
      <c r="B65" s="245"/>
      <c r="C65" s="245"/>
      <c r="D65" s="245"/>
      <c r="E65" s="245"/>
      <c r="F65" s="245"/>
      <c r="G65" s="245"/>
      <c r="H65" s="245"/>
      <c r="I65" s="245"/>
      <c r="J65" s="245"/>
      <c r="K65" s="245"/>
      <c r="L65" s="245"/>
      <c r="M65" s="245"/>
      <c r="N65" s="245"/>
    </row>
    <row r="66" spans="1:14" ht="13.5">
      <c r="A66" s="245"/>
      <c r="B66" s="245"/>
      <c r="C66" s="245"/>
      <c r="D66" s="245"/>
      <c r="E66" s="245"/>
      <c r="F66" s="245"/>
      <c r="G66" s="245"/>
      <c r="H66" s="245"/>
      <c r="I66" s="245"/>
      <c r="J66" s="245"/>
      <c r="K66" s="245"/>
      <c r="L66" s="245"/>
      <c r="M66" s="245"/>
      <c r="N66" s="245"/>
    </row>
    <row r="67" spans="1:14" ht="13.5">
      <c r="A67" s="245"/>
      <c r="B67" s="245"/>
      <c r="C67" s="245"/>
      <c r="D67" s="245"/>
      <c r="E67" s="245"/>
      <c r="F67" s="245"/>
      <c r="G67" s="245"/>
      <c r="H67" s="245"/>
      <c r="I67" s="245"/>
      <c r="J67" s="245"/>
      <c r="K67" s="245"/>
      <c r="L67" s="245"/>
      <c r="M67" s="245"/>
      <c r="N67" s="245"/>
    </row>
    <row r="68" spans="1:14" ht="13.5">
      <c r="A68" s="245"/>
      <c r="B68" s="245"/>
      <c r="C68" s="245"/>
      <c r="D68" s="245"/>
      <c r="E68" s="245"/>
      <c r="F68" s="245"/>
      <c r="G68" s="245"/>
      <c r="H68" s="245"/>
      <c r="I68" s="245"/>
      <c r="J68" s="245"/>
      <c r="K68" s="245"/>
      <c r="L68" s="245"/>
      <c r="M68" s="245"/>
      <c r="N68" s="245"/>
    </row>
    <row r="69" spans="1:14" ht="13.5">
      <c r="A69" s="245"/>
      <c r="B69" s="245"/>
      <c r="C69" s="245"/>
      <c r="D69" s="245"/>
      <c r="E69" s="245"/>
      <c r="F69" s="245"/>
      <c r="G69" s="245"/>
      <c r="H69" s="245"/>
      <c r="I69" s="245"/>
      <c r="J69" s="245"/>
      <c r="K69" s="245"/>
      <c r="L69" s="245"/>
      <c r="M69" s="245"/>
      <c r="N69" s="245"/>
    </row>
    <row r="70" spans="1:14" ht="13.5">
      <c r="A70" s="245"/>
      <c r="B70" s="245"/>
      <c r="C70" s="245"/>
      <c r="D70" s="245"/>
      <c r="E70" s="245"/>
      <c r="F70" s="245"/>
      <c r="G70" s="245"/>
      <c r="H70" s="245"/>
      <c r="I70" s="245"/>
      <c r="J70" s="245"/>
      <c r="K70" s="245"/>
      <c r="L70" s="245"/>
      <c r="M70" s="245"/>
      <c r="N70" s="245"/>
    </row>
    <row r="71" spans="1:14" ht="13.5">
      <c r="A71" s="245"/>
      <c r="B71" s="245"/>
      <c r="C71" s="245"/>
      <c r="D71" s="245"/>
      <c r="E71" s="245"/>
      <c r="F71" s="245"/>
      <c r="G71" s="245"/>
      <c r="H71" s="245"/>
      <c r="I71" s="245"/>
      <c r="J71" s="245"/>
      <c r="K71" s="245"/>
      <c r="L71" s="245"/>
      <c r="M71" s="245"/>
      <c r="N71" s="245"/>
    </row>
    <row r="72" spans="1:14" ht="13.5">
      <c r="A72" s="245"/>
      <c r="B72" s="245"/>
      <c r="C72" s="245"/>
      <c r="D72" s="245"/>
      <c r="E72" s="245"/>
      <c r="F72" s="245"/>
      <c r="G72" s="245"/>
      <c r="H72" s="245"/>
      <c r="I72" s="245"/>
      <c r="J72" s="245"/>
      <c r="K72" s="245"/>
      <c r="L72" s="245"/>
      <c r="M72" s="245"/>
      <c r="N72" s="245"/>
    </row>
    <row r="73" spans="1:14" ht="13.5">
      <c r="A73" s="245"/>
      <c r="B73" s="245"/>
      <c r="C73" s="245"/>
      <c r="D73" s="245"/>
      <c r="E73" s="245"/>
      <c r="F73" s="245"/>
      <c r="G73" s="245"/>
      <c r="H73" s="245"/>
      <c r="I73" s="245"/>
      <c r="J73" s="245"/>
      <c r="K73" s="245"/>
      <c r="L73" s="245"/>
      <c r="M73" s="245"/>
      <c r="N73" s="245"/>
    </row>
    <row r="74" spans="1:14" ht="13.5">
      <c r="A74" s="245"/>
      <c r="B74" s="245"/>
      <c r="C74" s="245"/>
      <c r="D74" s="245"/>
      <c r="E74" s="245"/>
      <c r="F74" s="245"/>
      <c r="G74" s="245"/>
      <c r="H74" s="245"/>
      <c r="I74" s="245"/>
      <c r="J74" s="245"/>
      <c r="K74" s="245"/>
      <c r="L74" s="245"/>
      <c r="M74" s="245"/>
      <c r="N74" s="245"/>
    </row>
    <row r="75" spans="1:14" ht="13.5">
      <c r="A75" s="245"/>
      <c r="B75" s="245"/>
      <c r="C75" s="245"/>
      <c r="D75" s="245"/>
      <c r="E75" s="245"/>
      <c r="F75" s="245"/>
      <c r="G75" s="245"/>
      <c r="H75" s="245"/>
      <c r="I75" s="245"/>
      <c r="J75" s="245"/>
      <c r="K75" s="245"/>
      <c r="L75" s="245"/>
      <c r="M75" s="245"/>
      <c r="N75" s="245"/>
    </row>
    <row r="76" spans="1:14" ht="13.5">
      <c r="A76" s="245"/>
      <c r="B76" s="245"/>
      <c r="C76" s="245"/>
      <c r="D76" s="245"/>
      <c r="E76" s="245"/>
      <c r="F76" s="245"/>
      <c r="G76" s="245"/>
      <c r="H76" s="245"/>
      <c r="I76" s="245"/>
      <c r="J76" s="245"/>
      <c r="K76" s="245"/>
      <c r="L76" s="245"/>
      <c r="M76" s="245"/>
      <c r="N76" s="245"/>
    </row>
    <row r="77" spans="1:14" ht="13.5">
      <c r="A77" s="245"/>
      <c r="B77" s="245"/>
      <c r="C77" s="245"/>
      <c r="D77" s="245"/>
      <c r="E77" s="245"/>
      <c r="F77" s="245"/>
      <c r="G77" s="245"/>
      <c r="H77" s="245"/>
      <c r="I77" s="245"/>
      <c r="J77" s="245"/>
      <c r="K77" s="245"/>
      <c r="L77" s="245"/>
      <c r="M77" s="245"/>
      <c r="N77" s="245"/>
    </row>
    <row r="78" spans="1:14" ht="13.5">
      <c r="A78" s="245"/>
      <c r="B78" s="245"/>
      <c r="C78" s="245"/>
      <c r="D78" s="245"/>
      <c r="E78" s="245"/>
      <c r="F78" s="245"/>
      <c r="G78" s="245"/>
      <c r="H78" s="245"/>
      <c r="I78" s="245"/>
      <c r="J78" s="245"/>
      <c r="K78" s="245"/>
      <c r="L78" s="245"/>
      <c r="M78" s="245"/>
      <c r="N78" s="245"/>
    </row>
    <row r="79" spans="1:14" ht="13.5">
      <c r="A79" s="245"/>
      <c r="B79" s="245"/>
      <c r="C79" s="245"/>
      <c r="D79" s="245"/>
      <c r="E79" s="245"/>
      <c r="F79" s="245"/>
      <c r="G79" s="245"/>
      <c r="H79" s="245"/>
      <c r="I79" s="245"/>
      <c r="J79" s="245"/>
      <c r="K79" s="245"/>
      <c r="L79" s="245"/>
      <c r="M79" s="245"/>
      <c r="N79" s="245"/>
    </row>
    <row r="80" spans="1:14" ht="13.5">
      <c r="A80" s="245"/>
      <c r="B80" s="245"/>
      <c r="C80" s="245"/>
      <c r="D80" s="245"/>
      <c r="E80" s="245"/>
      <c r="F80" s="245"/>
      <c r="G80" s="245"/>
      <c r="H80" s="245"/>
      <c r="I80" s="245"/>
      <c r="J80" s="245"/>
      <c r="K80" s="245"/>
      <c r="L80" s="245"/>
      <c r="M80" s="245"/>
      <c r="N80" s="245"/>
    </row>
    <row r="81" spans="1:14" ht="13.5">
      <c r="A81" s="245"/>
      <c r="B81" s="245"/>
      <c r="C81" s="245"/>
      <c r="D81" s="245"/>
      <c r="E81" s="245"/>
      <c r="F81" s="245"/>
      <c r="G81" s="245"/>
      <c r="H81" s="245"/>
      <c r="I81" s="245"/>
      <c r="J81" s="245"/>
      <c r="K81" s="245"/>
      <c r="L81" s="245"/>
      <c r="M81" s="245"/>
      <c r="N81" s="245"/>
    </row>
    <row r="82" spans="1:14" ht="13.5">
      <c r="A82" s="245"/>
      <c r="B82" s="245"/>
      <c r="C82" s="245"/>
      <c r="D82" s="245"/>
      <c r="E82" s="245"/>
      <c r="F82" s="245"/>
      <c r="G82" s="245"/>
      <c r="H82" s="245"/>
      <c r="I82" s="245"/>
      <c r="J82" s="245"/>
      <c r="K82" s="245"/>
      <c r="L82" s="245"/>
      <c r="M82" s="245"/>
      <c r="N82" s="245"/>
    </row>
    <row r="83" spans="1:14" ht="13.5">
      <c r="A83" s="245"/>
      <c r="B83" s="245"/>
      <c r="C83" s="245"/>
      <c r="D83" s="245"/>
      <c r="E83" s="245"/>
      <c r="F83" s="245"/>
      <c r="G83" s="245"/>
      <c r="H83" s="245"/>
      <c r="I83" s="245"/>
      <c r="J83" s="245"/>
      <c r="K83" s="245"/>
      <c r="L83" s="245"/>
      <c r="M83" s="245"/>
      <c r="N83" s="245"/>
    </row>
    <row r="84" spans="1:14" ht="13.5">
      <c r="A84" s="245"/>
      <c r="B84" s="245"/>
      <c r="C84" s="245"/>
      <c r="D84" s="245"/>
      <c r="E84" s="245"/>
      <c r="F84" s="245"/>
      <c r="G84" s="245"/>
      <c r="H84" s="245"/>
      <c r="I84" s="245"/>
      <c r="J84" s="245"/>
      <c r="K84" s="245"/>
      <c r="L84" s="245"/>
      <c r="M84" s="245"/>
      <c r="N84" s="245"/>
    </row>
    <row r="85" spans="1:14" ht="13.5">
      <c r="A85" s="245"/>
      <c r="B85" s="245"/>
      <c r="C85" s="245"/>
      <c r="D85" s="245"/>
      <c r="E85" s="245"/>
      <c r="F85" s="245"/>
      <c r="G85" s="245"/>
      <c r="H85" s="245"/>
      <c r="I85" s="245"/>
      <c r="J85" s="245"/>
      <c r="K85" s="245"/>
      <c r="L85" s="245"/>
      <c r="M85" s="245"/>
      <c r="N85" s="245"/>
    </row>
    <row r="86" spans="1:14" ht="13.5">
      <c r="A86" s="245"/>
      <c r="B86" s="245"/>
      <c r="C86" s="245"/>
      <c r="D86" s="245"/>
      <c r="E86" s="245"/>
      <c r="F86" s="245"/>
      <c r="G86" s="245"/>
      <c r="H86" s="245"/>
      <c r="I86" s="245"/>
      <c r="J86" s="245"/>
      <c r="K86" s="245"/>
      <c r="L86" s="245"/>
      <c r="M86" s="245"/>
      <c r="N86" s="245"/>
    </row>
    <row r="87" spans="1:14" ht="13.5">
      <c r="A87" s="245"/>
      <c r="B87" s="245"/>
      <c r="C87" s="245"/>
      <c r="D87" s="245"/>
      <c r="E87" s="245"/>
      <c r="F87" s="245"/>
      <c r="G87" s="245"/>
      <c r="H87" s="245"/>
      <c r="I87" s="245"/>
      <c r="J87" s="245"/>
      <c r="K87" s="245"/>
      <c r="L87" s="245"/>
      <c r="M87" s="245"/>
      <c r="N87" s="245"/>
    </row>
    <row r="88" spans="1:14" ht="13.5">
      <c r="A88" s="245"/>
      <c r="B88" s="245"/>
      <c r="C88" s="245"/>
      <c r="D88" s="245"/>
      <c r="E88" s="245"/>
      <c r="F88" s="245"/>
      <c r="G88" s="245"/>
      <c r="H88" s="245"/>
      <c r="I88" s="245"/>
      <c r="J88" s="245"/>
      <c r="K88" s="245"/>
      <c r="L88" s="245"/>
      <c r="M88" s="245"/>
      <c r="N88" s="245"/>
    </row>
    <row r="89" spans="1:14" ht="13.5">
      <c r="A89" s="245"/>
      <c r="B89" s="245"/>
      <c r="C89" s="245"/>
      <c r="D89" s="245"/>
      <c r="E89" s="245"/>
      <c r="F89" s="245"/>
      <c r="G89" s="245"/>
      <c r="H89" s="245"/>
      <c r="I89" s="245"/>
      <c r="J89" s="245"/>
      <c r="K89" s="245"/>
      <c r="L89" s="245"/>
      <c r="M89" s="245"/>
      <c r="N89" s="245"/>
    </row>
    <row r="90" spans="1:14" ht="13.5">
      <c r="A90" s="245"/>
      <c r="B90" s="245"/>
      <c r="C90" s="245"/>
      <c r="D90" s="245"/>
      <c r="E90" s="245"/>
      <c r="F90" s="245"/>
      <c r="G90" s="245"/>
      <c r="H90" s="245"/>
      <c r="I90" s="245"/>
      <c r="J90" s="245"/>
      <c r="K90" s="245"/>
      <c r="L90" s="245"/>
      <c r="M90" s="245"/>
      <c r="N90" s="245"/>
    </row>
    <row r="91" spans="1:14" ht="13.5">
      <c r="A91" s="245"/>
      <c r="B91" s="245"/>
      <c r="C91" s="245"/>
      <c r="D91" s="245"/>
      <c r="E91" s="245"/>
      <c r="F91" s="245"/>
      <c r="G91" s="245"/>
      <c r="H91" s="245"/>
      <c r="I91" s="245"/>
      <c r="J91" s="245"/>
      <c r="K91" s="245"/>
      <c r="L91" s="245"/>
      <c r="M91" s="245"/>
      <c r="N91" s="245"/>
    </row>
    <row r="92" spans="1:14" ht="13.5">
      <c r="A92" s="245"/>
      <c r="B92" s="245"/>
      <c r="C92" s="245"/>
      <c r="D92" s="245"/>
      <c r="E92" s="245"/>
      <c r="F92" s="245"/>
      <c r="G92" s="245"/>
      <c r="H92" s="245"/>
      <c r="I92" s="245"/>
      <c r="J92" s="245"/>
      <c r="K92" s="245"/>
      <c r="L92" s="245"/>
      <c r="M92" s="245"/>
      <c r="N92" s="245"/>
    </row>
    <row r="93" spans="1:14" ht="13.5">
      <c r="A93" s="245"/>
      <c r="B93" s="245"/>
      <c r="C93" s="245"/>
      <c r="D93" s="245"/>
      <c r="E93" s="245"/>
      <c r="F93" s="245"/>
      <c r="G93" s="245"/>
      <c r="H93" s="245"/>
      <c r="I93" s="245"/>
      <c r="J93" s="245"/>
      <c r="K93" s="245"/>
      <c r="L93" s="245"/>
      <c r="M93" s="245"/>
      <c r="N93" s="245"/>
    </row>
    <row r="94" spans="1:14" ht="13.5">
      <c r="A94" s="245"/>
      <c r="B94" s="245"/>
      <c r="C94" s="245"/>
      <c r="D94" s="245"/>
      <c r="E94" s="245"/>
      <c r="F94" s="245"/>
      <c r="G94" s="245"/>
      <c r="H94" s="245"/>
      <c r="I94" s="245"/>
      <c r="J94" s="245"/>
      <c r="K94" s="245"/>
      <c r="L94" s="245"/>
      <c r="M94" s="245"/>
      <c r="N94" s="245"/>
    </row>
    <row r="95" spans="1:14" ht="13.5">
      <c r="A95" s="245"/>
      <c r="B95" s="245"/>
      <c r="C95" s="245"/>
      <c r="D95" s="245"/>
      <c r="E95" s="245"/>
      <c r="F95" s="245"/>
      <c r="G95" s="245"/>
      <c r="H95" s="245"/>
      <c r="I95" s="245"/>
      <c r="J95" s="245"/>
      <c r="K95" s="245"/>
      <c r="L95" s="245"/>
      <c r="M95" s="245"/>
      <c r="N95" s="245"/>
    </row>
    <row r="96" spans="1:14" ht="13.5">
      <c r="A96" s="245"/>
      <c r="B96" s="245"/>
      <c r="C96" s="245"/>
      <c r="D96" s="245"/>
      <c r="E96" s="245"/>
      <c r="F96" s="245"/>
      <c r="G96" s="245"/>
      <c r="H96" s="245"/>
      <c r="I96" s="245"/>
      <c r="J96" s="245"/>
      <c r="K96" s="245"/>
      <c r="L96" s="245"/>
      <c r="M96" s="245"/>
      <c r="N96" s="245"/>
    </row>
    <row r="97" spans="1:14" ht="13.5">
      <c r="A97" s="245"/>
      <c r="B97" s="245"/>
      <c r="C97" s="245"/>
      <c r="D97" s="245"/>
      <c r="E97" s="245"/>
      <c r="F97" s="245"/>
      <c r="G97" s="245"/>
      <c r="H97" s="245"/>
      <c r="I97" s="245"/>
      <c r="J97" s="245"/>
      <c r="K97" s="245"/>
      <c r="L97" s="245"/>
      <c r="M97" s="245"/>
      <c r="N97" s="245"/>
    </row>
    <row r="98" spans="1:14" ht="13.5">
      <c r="A98" s="245"/>
      <c r="B98" s="245"/>
      <c r="C98" s="245"/>
      <c r="D98" s="245"/>
      <c r="E98" s="245"/>
      <c r="F98" s="245"/>
      <c r="G98" s="245"/>
      <c r="H98" s="245"/>
      <c r="I98" s="245"/>
      <c r="J98" s="245"/>
      <c r="K98" s="245"/>
      <c r="L98" s="245"/>
      <c r="M98" s="245"/>
      <c r="N98" s="245"/>
    </row>
    <row r="99" spans="1:14" ht="13.5">
      <c r="A99" s="245"/>
      <c r="B99" s="245"/>
      <c r="C99" s="245"/>
      <c r="D99" s="245"/>
      <c r="E99" s="245"/>
      <c r="F99" s="245"/>
      <c r="G99" s="245"/>
      <c r="H99" s="245"/>
      <c r="I99" s="245"/>
      <c r="J99" s="245"/>
      <c r="K99" s="245"/>
      <c r="L99" s="245"/>
      <c r="M99" s="245"/>
      <c r="N99" s="245"/>
    </row>
    <row r="100" spans="1:14" ht="13.5">
      <c r="A100" s="245"/>
      <c r="B100" s="245"/>
      <c r="C100" s="245"/>
      <c r="D100" s="245"/>
      <c r="E100" s="245"/>
      <c r="F100" s="245"/>
      <c r="G100" s="245"/>
      <c r="H100" s="245"/>
      <c r="I100" s="245"/>
      <c r="J100" s="245"/>
      <c r="K100" s="245"/>
      <c r="L100" s="245"/>
      <c r="M100" s="245"/>
      <c r="N100" s="245"/>
    </row>
    <row r="101" spans="1:14" ht="13.5">
      <c r="A101" s="245"/>
      <c r="B101" s="245"/>
      <c r="C101" s="245"/>
      <c r="D101" s="245"/>
      <c r="E101" s="245"/>
      <c r="F101" s="245"/>
      <c r="G101" s="245"/>
      <c r="H101" s="245"/>
      <c r="I101" s="245"/>
      <c r="J101" s="245"/>
      <c r="K101" s="245"/>
      <c r="L101" s="245"/>
      <c r="M101" s="245"/>
      <c r="N101" s="245"/>
    </row>
    <row r="102" spans="1:14" ht="13.5">
      <c r="A102" s="245"/>
      <c r="B102" s="245"/>
      <c r="C102" s="245"/>
      <c r="D102" s="245"/>
      <c r="E102" s="245"/>
      <c r="F102" s="245"/>
      <c r="G102" s="245"/>
      <c r="H102" s="245"/>
      <c r="I102" s="245"/>
      <c r="J102" s="245"/>
      <c r="K102" s="245"/>
      <c r="L102" s="245"/>
      <c r="M102" s="245"/>
      <c r="N102" s="245"/>
    </row>
    <row r="103" spans="1:14" ht="13.5">
      <c r="A103" s="245"/>
      <c r="B103" s="245"/>
      <c r="C103" s="245"/>
      <c r="D103" s="245"/>
      <c r="E103" s="245"/>
      <c r="F103" s="245"/>
      <c r="G103" s="245"/>
      <c r="H103" s="245"/>
      <c r="I103" s="245"/>
      <c r="J103" s="245"/>
      <c r="K103" s="245"/>
      <c r="L103" s="245"/>
      <c r="M103" s="245"/>
      <c r="N103" s="245"/>
    </row>
    <row r="104" spans="1:14" ht="13.5">
      <c r="A104" s="245"/>
      <c r="B104" s="245"/>
      <c r="C104" s="245"/>
      <c r="D104" s="245"/>
      <c r="E104" s="245"/>
      <c r="F104" s="245"/>
      <c r="G104" s="245"/>
      <c r="H104" s="245"/>
      <c r="I104" s="245"/>
      <c r="J104" s="245"/>
      <c r="K104" s="245"/>
      <c r="L104" s="245"/>
      <c r="M104" s="245"/>
      <c r="N104" s="245"/>
    </row>
    <row r="105" spans="1:14" ht="13.5">
      <c r="A105" s="245"/>
      <c r="B105" s="245"/>
      <c r="C105" s="245"/>
      <c r="D105" s="245"/>
      <c r="E105" s="245"/>
      <c r="F105" s="245"/>
      <c r="G105" s="245"/>
      <c r="H105" s="245"/>
      <c r="I105" s="245"/>
      <c r="J105" s="245"/>
      <c r="K105" s="245"/>
      <c r="L105" s="245"/>
      <c r="M105" s="245"/>
      <c r="N105" s="245"/>
    </row>
    <row r="106" spans="1:14" ht="13.5">
      <c r="A106" s="245"/>
      <c r="B106" s="245"/>
      <c r="C106" s="245"/>
      <c r="D106" s="245"/>
      <c r="E106" s="245"/>
      <c r="F106" s="245"/>
      <c r="G106" s="245"/>
      <c r="H106" s="245"/>
      <c r="I106" s="245"/>
      <c r="J106" s="245"/>
      <c r="K106" s="245"/>
      <c r="L106" s="245"/>
      <c r="M106" s="245"/>
      <c r="N106" s="245"/>
    </row>
    <row r="107" spans="1:14" ht="13.5">
      <c r="A107" s="245"/>
      <c r="B107" s="245"/>
      <c r="C107" s="245"/>
      <c r="D107" s="245"/>
      <c r="E107" s="245"/>
      <c r="F107" s="245"/>
      <c r="G107" s="245"/>
      <c r="H107" s="245"/>
      <c r="I107" s="245"/>
      <c r="J107" s="245"/>
      <c r="K107" s="245"/>
      <c r="L107" s="245"/>
      <c r="M107" s="245"/>
      <c r="N107" s="245"/>
    </row>
    <row r="108" spans="1:14" ht="13.5">
      <c r="A108" s="245"/>
      <c r="B108" s="245"/>
      <c r="C108" s="245"/>
      <c r="D108" s="245"/>
      <c r="E108" s="245"/>
      <c r="F108" s="245"/>
      <c r="G108" s="245"/>
      <c r="H108" s="245"/>
      <c r="I108" s="245"/>
      <c r="J108" s="245"/>
      <c r="K108" s="245"/>
      <c r="L108" s="245"/>
      <c r="M108" s="245"/>
      <c r="N108" s="245"/>
    </row>
    <row r="109" spans="1:14" ht="13.5">
      <c r="A109" s="245"/>
      <c r="B109" s="245"/>
      <c r="C109" s="245"/>
      <c r="D109" s="245"/>
      <c r="E109" s="245"/>
      <c r="F109" s="245"/>
      <c r="G109" s="245"/>
      <c r="H109" s="245"/>
      <c r="I109" s="245"/>
      <c r="J109" s="245"/>
      <c r="K109" s="245"/>
      <c r="L109" s="245"/>
      <c r="M109" s="245"/>
      <c r="N109" s="245"/>
    </row>
    <row r="110" spans="1:14" ht="13.5">
      <c r="A110" s="245"/>
      <c r="B110" s="245"/>
      <c r="C110" s="245"/>
      <c r="D110" s="245"/>
      <c r="E110" s="245"/>
      <c r="F110" s="245"/>
      <c r="G110" s="245"/>
      <c r="H110" s="245"/>
      <c r="I110" s="245"/>
      <c r="J110" s="245"/>
      <c r="K110" s="245"/>
      <c r="L110" s="245"/>
      <c r="M110" s="245"/>
      <c r="N110" s="245"/>
    </row>
    <row r="111" spans="1:14" ht="13.5">
      <c r="A111" s="245"/>
      <c r="B111" s="245"/>
      <c r="C111" s="245"/>
      <c r="D111" s="245"/>
      <c r="E111" s="245"/>
      <c r="F111" s="245"/>
      <c r="G111" s="245"/>
      <c r="H111" s="245"/>
      <c r="I111" s="245"/>
      <c r="J111" s="245"/>
      <c r="K111" s="245"/>
      <c r="L111" s="245"/>
      <c r="M111" s="245"/>
      <c r="N111" s="245"/>
    </row>
    <row r="112" spans="1:14" ht="13.5">
      <c r="A112" s="245"/>
      <c r="B112" s="245"/>
      <c r="C112" s="245"/>
      <c r="D112" s="245"/>
      <c r="E112" s="245"/>
      <c r="F112" s="245"/>
      <c r="G112" s="245"/>
      <c r="H112" s="245"/>
      <c r="I112" s="245"/>
      <c r="J112" s="245"/>
      <c r="K112" s="245"/>
      <c r="L112" s="245"/>
      <c r="M112" s="245"/>
      <c r="N112" s="245"/>
    </row>
    <row r="113" spans="1:14" ht="13.5">
      <c r="A113" s="245"/>
      <c r="B113" s="245"/>
      <c r="C113" s="245"/>
      <c r="D113" s="245"/>
      <c r="E113" s="245"/>
      <c r="F113" s="245"/>
      <c r="G113" s="245"/>
      <c r="H113" s="245"/>
      <c r="I113" s="245"/>
      <c r="J113" s="245"/>
      <c r="K113" s="245"/>
      <c r="L113" s="245"/>
      <c r="M113" s="245"/>
      <c r="N113" s="245"/>
    </row>
    <row r="114" spans="1:14" ht="13.5">
      <c r="A114" s="245"/>
      <c r="B114" s="245"/>
      <c r="C114" s="245"/>
      <c r="D114" s="245"/>
      <c r="E114" s="245"/>
      <c r="F114" s="245"/>
      <c r="G114" s="245"/>
      <c r="H114" s="245"/>
      <c r="I114" s="245"/>
      <c r="J114" s="245"/>
      <c r="K114" s="245"/>
      <c r="L114" s="245"/>
      <c r="M114" s="245"/>
      <c r="N114" s="245"/>
    </row>
    <row r="115" spans="1:14" ht="13.5">
      <c r="A115" s="245"/>
      <c r="B115" s="245"/>
      <c r="C115" s="245"/>
      <c r="D115" s="245"/>
      <c r="E115" s="245"/>
      <c r="F115" s="245"/>
      <c r="G115" s="245"/>
      <c r="H115" s="245"/>
      <c r="I115" s="245"/>
      <c r="J115" s="245"/>
      <c r="K115" s="245"/>
      <c r="L115" s="245"/>
      <c r="M115" s="245"/>
      <c r="N115" s="245"/>
    </row>
    <row r="116" spans="1:14" ht="13.5">
      <c r="A116" s="245"/>
      <c r="B116" s="245"/>
      <c r="C116" s="245"/>
      <c r="D116" s="245"/>
      <c r="E116" s="245"/>
      <c r="F116" s="245"/>
      <c r="G116" s="245"/>
      <c r="H116" s="245"/>
      <c r="I116" s="245"/>
      <c r="J116" s="245"/>
      <c r="K116" s="245"/>
      <c r="L116" s="245"/>
      <c r="M116" s="245"/>
      <c r="N116" s="245"/>
    </row>
    <row r="117" spans="1:14" ht="13.5">
      <c r="A117" s="245"/>
      <c r="B117" s="245"/>
      <c r="C117" s="245"/>
      <c r="D117" s="245"/>
      <c r="E117" s="245"/>
      <c r="F117" s="245"/>
      <c r="G117" s="245"/>
      <c r="H117" s="245"/>
      <c r="I117" s="245"/>
      <c r="J117" s="245"/>
      <c r="K117" s="245"/>
      <c r="L117" s="245"/>
      <c r="M117" s="245"/>
      <c r="N117" s="245"/>
    </row>
    <row r="118" spans="1:14" ht="13.5">
      <c r="A118" s="245"/>
      <c r="B118" s="245"/>
      <c r="C118" s="245"/>
      <c r="D118" s="245"/>
      <c r="E118" s="245"/>
      <c r="F118" s="245"/>
      <c r="G118" s="245"/>
      <c r="H118" s="245"/>
      <c r="I118" s="245"/>
      <c r="J118" s="245"/>
      <c r="K118" s="245"/>
      <c r="L118" s="245"/>
      <c r="M118" s="245"/>
      <c r="N118" s="245"/>
    </row>
    <row r="119" spans="1:14" ht="13.5">
      <c r="A119" s="245"/>
      <c r="B119" s="245"/>
      <c r="C119" s="245"/>
      <c r="D119" s="245"/>
      <c r="E119" s="245"/>
      <c r="F119" s="245"/>
      <c r="G119" s="245"/>
      <c r="H119" s="245"/>
      <c r="I119" s="245"/>
      <c r="J119" s="245"/>
      <c r="K119" s="245"/>
      <c r="L119" s="245"/>
      <c r="M119" s="245"/>
      <c r="N119" s="245"/>
    </row>
    <row r="120" spans="1:14" ht="13.5">
      <c r="A120" s="245"/>
      <c r="B120" s="245"/>
      <c r="C120" s="245"/>
      <c r="D120" s="245"/>
      <c r="E120" s="245"/>
      <c r="F120" s="245"/>
      <c r="G120" s="245"/>
      <c r="H120" s="245"/>
      <c r="I120" s="245"/>
      <c r="J120" s="245"/>
      <c r="K120" s="245"/>
      <c r="L120" s="245"/>
      <c r="M120" s="245"/>
      <c r="N120" s="245"/>
    </row>
    <row r="121" spans="1:14" ht="13.5">
      <c r="A121" s="245"/>
      <c r="B121" s="245"/>
      <c r="C121" s="245"/>
      <c r="D121" s="245"/>
      <c r="E121" s="245"/>
      <c r="F121" s="245"/>
      <c r="G121" s="245"/>
      <c r="H121" s="245"/>
      <c r="I121" s="245"/>
      <c r="J121" s="245"/>
      <c r="K121" s="245"/>
      <c r="L121" s="245"/>
      <c r="M121" s="245"/>
      <c r="N121" s="245"/>
    </row>
    <row r="122" spans="1:14" ht="13.5">
      <c r="A122" s="245"/>
      <c r="B122" s="245"/>
      <c r="C122" s="245"/>
      <c r="D122" s="245"/>
      <c r="E122" s="245"/>
      <c r="F122" s="245"/>
      <c r="G122" s="245"/>
      <c r="H122" s="245"/>
      <c r="I122" s="245"/>
      <c r="J122" s="245"/>
      <c r="K122" s="245"/>
      <c r="L122" s="245"/>
      <c r="M122" s="245"/>
      <c r="N122" s="245"/>
    </row>
    <row r="123" spans="1:14" ht="13.5">
      <c r="A123" s="245"/>
      <c r="B123" s="245"/>
      <c r="C123" s="245"/>
      <c r="D123" s="245"/>
      <c r="E123" s="245"/>
      <c r="F123" s="245"/>
      <c r="G123" s="245"/>
      <c r="H123" s="245"/>
      <c r="I123" s="245"/>
      <c r="J123" s="245"/>
      <c r="K123" s="245"/>
      <c r="L123" s="245"/>
      <c r="M123" s="245"/>
      <c r="N123" s="245"/>
    </row>
    <row r="124" spans="1:14" ht="13.5">
      <c r="A124" s="245"/>
      <c r="B124" s="245"/>
      <c r="C124" s="245"/>
      <c r="D124" s="245"/>
      <c r="E124" s="245"/>
      <c r="F124" s="245"/>
      <c r="G124" s="245"/>
      <c r="H124" s="245"/>
      <c r="I124" s="245"/>
      <c r="J124" s="245"/>
      <c r="K124" s="245"/>
      <c r="L124" s="245"/>
      <c r="M124" s="245"/>
      <c r="N124" s="245"/>
    </row>
    <row r="125" spans="1:14" ht="13.5">
      <c r="A125" s="245"/>
      <c r="B125" s="245"/>
      <c r="C125" s="245"/>
      <c r="D125" s="245"/>
      <c r="E125" s="245"/>
      <c r="F125" s="245"/>
      <c r="G125" s="245"/>
      <c r="H125" s="245"/>
      <c r="I125" s="245"/>
      <c r="J125" s="245"/>
      <c r="K125" s="245"/>
      <c r="L125" s="245"/>
      <c r="M125" s="245"/>
      <c r="N125" s="245"/>
    </row>
    <row r="126" spans="1:14" ht="13.5">
      <c r="A126" s="245"/>
      <c r="B126" s="245"/>
      <c r="C126" s="245"/>
      <c r="D126" s="245"/>
      <c r="E126" s="245"/>
      <c r="F126" s="245"/>
      <c r="G126" s="245"/>
      <c r="H126" s="245"/>
      <c r="I126" s="245"/>
      <c r="J126" s="245"/>
      <c r="K126" s="245"/>
      <c r="L126" s="245"/>
      <c r="M126" s="245"/>
      <c r="N126" s="245"/>
    </row>
    <row r="127" spans="1:14" ht="13.5">
      <c r="A127" s="245"/>
      <c r="B127" s="245"/>
      <c r="C127" s="245"/>
      <c r="D127" s="245"/>
      <c r="E127" s="245"/>
      <c r="F127" s="245"/>
      <c r="G127" s="245"/>
      <c r="H127" s="245"/>
      <c r="I127" s="245"/>
      <c r="J127" s="245"/>
      <c r="K127" s="245"/>
      <c r="L127" s="245"/>
      <c r="M127" s="245"/>
      <c r="N127" s="245"/>
    </row>
    <row r="128" spans="1:14" ht="13.5">
      <c r="A128" s="245"/>
      <c r="B128" s="245"/>
      <c r="C128" s="245"/>
      <c r="D128" s="245"/>
      <c r="E128" s="245"/>
      <c r="F128" s="245"/>
      <c r="G128" s="245"/>
      <c r="H128" s="245"/>
      <c r="I128" s="245"/>
      <c r="J128" s="245"/>
      <c r="K128" s="245"/>
      <c r="L128" s="245"/>
      <c r="M128" s="245"/>
      <c r="N128" s="245"/>
    </row>
    <row r="129" spans="1:14" ht="13.5">
      <c r="A129" s="245"/>
      <c r="B129" s="245"/>
      <c r="C129" s="245"/>
      <c r="D129" s="245"/>
      <c r="E129" s="245"/>
      <c r="F129" s="245"/>
      <c r="G129" s="245"/>
      <c r="H129" s="245"/>
      <c r="I129" s="245"/>
      <c r="J129" s="245"/>
      <c r="K129" s="245"/>
      <c r="L129" s="245"/>
      <c r="M129" s="245"/>
      <c r="N129" s="245"/>
    </row>
    <row r="130" spans="1:14" ht="13.5">
      <c r="A130" s="245"/>
      <c r="B130" s="245"/>
      <c r="C130" s="245"/>
      <c r="D130" s="245"/>
      <c r="E130" s="245"/>
      <c r="F130" s="245"/>
      <c r="G130" s="245"/>
      <c r="H130" s="245"/>
      <c r="I130" s="245"/>
      <c r="J130" s="245"/>
      <c r="K130" s="245"/>
      <c r="L130" s="245"/>
      <c r="M130" s="245"/>
      <c r="N130" s="245"/>
    </row>
    <row r="131" spans="1:14" ht="13.5">
      <c r="A131" s="245"/>
      <c r="B131" s="245"/>
      <c r="C131" s="245"/>
      <c r="D131" s="245"/>
      <c r="E131" s="245"/>
      <c r="F131" s="245"/>
      <c r="G131" s="245"/>
      <c r="H131" s="245"/>
      <c r="I131" s="245"/>
      <c r="J131" s="245"/>
      <c r="K131" s="245"/>
      <c r="L131" s="245"/>
      <c r="M131" s="245"/>
      <c r="N131" s="245"/>
    </row>
    <row r="132" spans="1:14" ht="13.5">
      <c r="A132" s="245"/>
      <c r="B132" s="245"/>
      <c r="C132" s="245"/>
      <c r="D132" s="245"/>
      <c r="E132" s="245"/>
      <c r="F132" s="245"/>
      <c r="G132" s="245"/>
      <c r="H132" s="245"/>
      <c r="I132" s="245"/>
      <c r="J132" s="245"/>
      <c r="K132" s="245"/>
      <c r="L132" s="245"/>
      <c r="M132" s="245"/>
      <c r="N132" s="245"/>
    </row>
    <row r="133" spans="1:14" ht="13.5">
      <c r="A133" s="245"/>
      <c r="B133" s="245"/>
      <c r="C133" s="245"/>
      <c r="D133" s="245"/>
      <c r="E133" s="245"/>
      <c r="F133" s="245"/>
      <c r="G133" s="245"/>
      <c r="H133" s="245"/>
      <c r="I133" s="245"/>
      <c r="J133" s="245"/>
      <c r="K133" s="245"/>
      <c r="L133" s="245"/>
      <c r="M133" s="245"/>
      <c r="N133" s="245"/>
    </row>
    <row r="134" spans="1:14" ht="13.5">
      <c r="A134" s="245"/>
      <c r="B134" s="245"/>
      <c r="C134" s="245"/>
      <c r="D134" s="245"/>
      <c r="E134" s="245"/>
      <c r="F134" s="245"/>
      <c r="G134" s="245"/>
      <c r="H134" s="245"/>
      <c r="I134" s="245"/>
      <c r="J134" s="245"/>
      <c r="K134" s="245"/>
      <c r="L134" s="245"/>
      <c r="M134" s="245"/>
      <c r="N134" s="245"/>
    </row>
    <row r="135" spans="1:14" ht="13.5">
      <c r="A135" s="245"/>
      <c r="B135" s="245"/>
      <c r="C135" s="245"/>
      <c r="D135" s="245"/>
      <c r="E135" s="245"/>
      <c r="F135" s="245"/>
      <c r="G135" s="245"/>
      <c r="H135" s="245"/>
      <c r="I135" s="245"/>
      <c r="J135" s="245"/>
      <c r="K135" s="245"/>
      <c r="L135" s="245"/>
      <c r="M135" s="245"/>
      <c r="N135" s="245"/>
    </row>
    <row r="136" spans="1:14" ht="13.5">
      <c r="A136" s="245"/>
      <c r="B136" s="245"/>
      <c r="C136" s="245"/>
      <c r="D136" s="245"/>
      <c r="E136" s="245"/>
      <c r="F136" s="245"/>
      <c r="G136" s="245"/>
      <c r="H136" s="245"/>
      <c r="I136" s="245"/>
      <c r="J136" s="245"/>
      <c r="K136" s="245"/>
      <c r="L136" s="245"/>
      <c r="M136" s="245"/>
      <c r="N136" s="245"/>
    </row>
    <row r="137" spans="1:14" ht="13.5">
      <c r="A137" s="245"/>
      <c r="B137" s="245"/>
      <c r="C137" s="245"/>
      <c r="D137" s="245"/>
      <c r="E137" s="245"/>
      <c r="F137" s="245"/>
      <c r="G137" s="245"/>
      <c r="H137" s="245"/>
      <c r="I137" s="245"/>
      <c r="J137" s="245"/>
      <c r="K137" s="245"/>
      <c r="L137" s="245"/>
      <c r="M137" s="245"/>
      <c r="N137" s="245"/>
    </row>
    <row r="138" spans="1:14" ht="13.5">
      <c r="A138" s="245"/>
      <c r="B138" s="245"/>
      <c r="C138" s="245"/>
      <c r="D138" s="245"/>
      <c r="E138" s="245"/>
      <c r="F138" s="245"/>
      <c r="G138" s="245"/>
      <c r="H138" s="245"/>
      <c r="I138" s="245"/>
      <c r="J138" s="245"/>
      <c r="K138" s="245"/>
      <c r="L138" s="245"/>
      <c r="M138" s="245"/>
      <c r="N138" s="245"/>
    </row>
    <row r="139" spans="1:14" ht="13.5">
      <c r="A139" s="245"/>
      <c r="B139" s="245"/>
      <c r="C139" s="245"/>
      <c r="D139" s="245"/>
      <c r="E139" s="245"/>
      <c r="F139" s="245"/>
      <c r="G139" s="245"/>
      <c r="H139" s="245"/>
      <c r="I139" s="245"/>
      <c r="J139" s="245"/>
      <c r="K139" s="245"/>
      <c r="L139" s="245"/>
      <c r="M139" s="245"/>
      <c r="N139" s="245"/>
    </row>
    <row r="140" spans="1:14" ht="13.5">
      <c r="A140" s="245"/>
      <c r="B140" s="245"/>
      <c r="C140" s="245"/>
      <c r="D140" s="245"/>
      <c r="E140" s="245"/>
      <c r="F140" s="245"/>
      <c r="G140" s="245"/>
      <c r="H140" s="245"/>
      <c r="I140" s="245"/>
      <c r="J140" s="245"/>
      <c r="K140" s="245"/>
      <c r="L140" s="245"/>
      <c r="M140" s="245"/>
      <c r="N140" s="245"/>
    </row>
    <row r="141" spans="1:14" ht="13.5">
      <c r="A141" s="245"/>
      <c r="B141" s="245"/>
      <c r="C141" s="245"/>
      <c r="D141" s="245"/>
      <c r="E141" s="245"/>
      <c r="F141" s="245"/>
      <c r="G141" s="245"/>
      <c r="H141" s="245"/>
      <c r="I141" s="245"/>
      <c r="J141" s="245"/>
      <c r="K141" s="245"/>
      <c r="L141" s="245"/>
      <c r="M141" s="245"/>
      <c r="N141" s="245"/>
    </row>
    <row r="142" spans="1:14" ht="13.5">
      <c r="A142" s="245"/>
      <c r="B142" s="245"/>
      <c r="C142" s="245"/>
      <c r="D142" s="245"/>
      <c r="E142" s="245"/>
      <c r="F142" s="245"/>
      <c r="G142" s="245"/>
      <c r="H142" s="245"/>
      <c r="I142" s="245"/>
      <c r="J142" s="245"/>
      <c r="K142" s="245"/>
      <c r="L142" s="245"/>
      <c r="M142" s="245"/>
      <c r="N142" s="245"/>
    </row>
    <row r="143" spans="1:14" ht="13.5">
      <c r="A143" s="245"/>
      <c r="B143" s="245"/>
      <c r="C143" s="245"/>
      <c r="D143" s="245"/>
      <c r="E143" s="245"/>
      <c r="F143" s="245"/>
      <c r="G143" s="245"/>
      <c r="H143" s="245"/>
      <c r="I143" s="245"/>
      <c r="J143" s="245"/>
      <c r="K143" s="245"/>
      <c r="L143" s="245"/>
      <c r="M143" s="245"/>
      <c r="N143" s="245"/>
    </row>
    <row r="144" spans="1:14" ht="13.5">
      <c r="A144" s="245"/>
      <c r="B144" s="245"/>
      <c r="C144" s="245"/>
      <c r="D144" s="245"/>
      <c r="E144" s="245"/>
      <c r="F144" s="245"/>
      <c r="G144" s="245"/>
      <c r="H144" s="245"/>
      <c r="I144" s="245"/>
      <c r="J144" s="245"/>
      <c r="K144" s="245"/>
      <c r="L144" s="245"/>
      <c r="M144" s="245"/>
      <c r="N144" s="245"/>
    </row>
    <row r="145" spans="1:14" ht="13.5">
      <c r="A145" s="245"/>
      <c r="B145" s="245"/>
      <c r="C145" s="245"/>
      <c r="D145" s="245"/>
      <c r="E145" s="245"/>
      <c r="F145" s="245"/>
      <c r="G145" s="245"/>
      <c r="H145" s="245"/>
      <c r="I145" s="245"/>
      <c r="J145" s="245"/>
      <c r="K145" s="245"/>
      <c r="L145" s="245"/>
      <c r="M145" s="245"/>
      <c r="N145" s="245"/>
    </row>
    <row r="146" spans="1:14" ht="13.5">
      <c r="A146" s="245"/>
      <c r="B146" s="245"/>
      <c r="C146" s="245"/>
      <c r="D146" s="245"/>
      <c r="E146" s="245"/>
      <c r="F146" s="245"/>
      <c r="G146" s="245"/>
      <c r="H146" s="245"/>
      <c r="I146" s="245"/>
      <c r="J146" s="245"/>
      <c r="K146" s="245"/>
      <c r="L146" s="245"/>
      <c r="M146" s="245"/>
      <c r="N146" s="245"/>
    </row>
    <row r="147" spans="1:14" ht="13.5">
      <c r="A147" s="245"/>
      <c r="B147" s="245"/>
      <c r="C147" s="245"/>
      <c r="D147" s="245"/>
      <c r="E147" s="245"/>
      <c r="F147" s="245"/>
      <c r="G147" s="245"/>
      <c r="H147" s="245"/>
      <c r="I147" s="245"/>
      <c r="J147" s="245"/>
      <c r="K147" s="245"/>
      <c r="L147" s="245"/>
      <c r="M147" s="245"/>
      <c r="N147" s="245"/>
    </row>
    <row r="148" spans="1:14" ht="13.5">
      <c r="A148" s="245"/>
      <c r="B148" s="245"/>
      <c r="C148" s="245"/>
      <c r="D148" s="245"/>
      <c r="E148" s="245"/>
      <c r="F148" s="245"/>
      <c r="G148" s="245"/>
      <c r="H148" s="245"/>
      <c r="I148" s="245"/>
      <c r="J148" s="245"/>
      <c r="K148" s="245"/>
      <c r="L148" s="245"/>
      <c r="M148" s="245"/>
      <c r="N148" s="245"/>
    </row>
    <row r="149" spans="1:14" ht="13.5">
      <c r="A149" s="245"/>
      <c r="B149" s="245"/>
      <c r="C149" s="245"/>
      <c r="D149" s="245"/>
      <c r="E149" s="245"/>
      <c r="F149" s="245"/>
      <c r="G149" s="245"/>
      <c r="H149" s="245"/>
      <c r="I149" s="245"/>
      <c r="J149" s="245"/>
      <c r="K149" s="245"/>
      <c r="L149" s="245"/>
      <c r="M149" s="245"/>
      <c r="N149" s="245"/>
    </row>
    <row r="150" spans="1:14" ht="13.5">
      <c r="A150" s="245"/>
      <c r="B150" s="245"/>
      <c r="C150" s="245"/>
      <c r="D150" s="245"/>
      <c r="E150" s="245"/>
      <c r="F150" s="245"/>
      <c r="G150" s="245"/>
      <c r="H150" s="245"/>
      <c r="I150" s="245"/>
      <c r="J150" s="245"/>
      <c r="K150" s="245"/>
      <c r="L150" s="245"/>
      <c r="M150" s="245"/>
      <c r="N150" s="245"/>
    </row>
    <row r="151" spans="1:14" ht="13.5">
      <c r="A151" s="245"/>
      <c r="B151" s="245"/>
      <c r="C151" s="245"/>
      <c r="D151" s="245"/>
      <c r="E151" s="245"/>
      <c r="F151" s="245"/>
      <c r="G151" s="245"/>
      <c r="H151" s="245"/>
      <c r="I151" s="245"/>
      <c r="J151" s="245"/>
      <c r="K151" s="245"/>
      <c r="L151" s="245"/>
      <c r="M151" s="245"/>
      <c r="N151" s="245"/>
    </row>
    <row r="152" spans="1:14" ht="13.5">
      <c r="A152" s="245"/>
      <c r="B152" s="245"/>
      <c r="C152" s="245"/>
      <c r="D152" s="245"/>
      <c r="E152" s="245"/>
      <c r="F152" s="245"/>
      <c r="G152" s="245"/>
      <c r="H152" s="245"/>
      <c r="I152" s="245"/>
      <c r="J152" s="245"/>
      <c r="K152" s="245"/>
      <c r="L152" s="245"/>
      <c r="M152" s="245"/>
      <c r="N152" s="245"/>
    </row>
    <row r="153" spans="1:14" ht="13.5">
      <c r="A153" s="245"/>
      <c r="B153" s="245"/>
      <c r="C153" s="245"/>
      <c r="D153" s="245"/>
      <c r="E153" s="245"/>
      <c r="F153" s="245"/>
      <c r="G153" s="245"/>
      <c r="H153" s="245"/>
      <c r="I153" s="245"/>
      <c r="J153" s="245"/>
      <c r="K153" s="245"/>
      <c r="L153" s="245"/>
      <c r="M153" s="245"/>
      <c r="N153" s="245"/>
    </row>
    <row r="154" spans="1:14" ht="13.5">
      <c r="A154" s="245"/>
      <c r="B154" s="245"/>
      <c r="C154" s="245"/>
      <c r="D154" s="245"/>
      <c r="E154" s="245"/>
      <c r="F154" s="245"/>
      <c r="G154" s="245"/>
      <c r="H154" s="245"/>
      <c r="I154" s="245"/>
      <c r="J154" s="245"/>
      <c r="K154" s="245"/>
      <c r="L154" s="245"/>
      <c r="M154" s="245"/>
      <c r="N154" s="245"/>
    </row>
    <row r="155" spans="1:14" ht="13.5">
      <c r="A155" s="245"/>
      <c r="B155" s="245"/>
      <c r="C155" s="245"/>
      <c r="D155" s="245"/>
      <c r="E155" s="245"/>
      <c r="F155" s="245"/>
      <c r="G155" s="245"/>
      <c r="H155" s="245"/>
      <c r="I155" s="245"/>
      <c r="J155" s="245"/>
      <c r="K155" s="245"/>
      <c r="L155" s="245"/>
      <c r="M155" s="245"/>
      <c r="N155" s="245"/>
    </row>
    <row r="156" spans="1:14" ht="13.5">
      <c r="A156" s="245"/>
      <c r="B156" s="245"/>
      <c r="C156" s="245"/>
      <c r="D156" s="245"/>
      <c r="E156" s="245"/>
      <c r="F156" s="245"/>
      <c r="G156" s="245"/>
      <c r="H156" s="245"/>
      <c r="I156" s="245"/>
      <c r="J156" s="245"/>
      <c r="K156" s="245"/>
      <c r="L156" s="245"/>
      <c r="M156" s="245"/>
      <c r="N156" s="245"/>
    </row>
    <row r="157" spans="1:14" ht="13.5">
      <c r="A157" s="245"/>
      <c r="B157" s="245"/>
      <c r="C157" s="245"/>
      <c r="D157" s="245"/>
      <c r="E157" s="245"/>
      <c r="F157" s="245"/>
      <c r="G157" s="245"/>
      <c r="H157" s="245"/>
      <c r="I157" s="245"/>
      <c r="J157" s="245"/>
      <c r="K157" s="245"/>
      <c r="L157" s="245"/>
      <c r="M157" s="245"/>
      <c r="N157" s="245"/>
    </row>
    <row r="158" spans="1:14" ht="13.5">
      <c r="A158" s="245"/>
      <c r="B158" s="245"/>
      <c r="C158" s="245"/>
      <c r="D158" s="245"/>
      <c r="E158" s="245"/>
      <c r="F158" s="245"/>
      <c r="G158" s="245"/>
      <c r="H158" s="245"/>
      <c r="I158" s="245"/>
      <c r="J158" s="245"/>
      <c r="K158" s="245"/>
      <c r="L158" s="245"/>
      <c r="M158" s="245"/>
      <c r="N158" s="245"/>
    </row>
    <row r="159" spans="1:14" ht="13.5">
      <c r="A159" s="245"/>
      <c r="B159" s="245"/>
      <c r="C159" s="245"/>
      <c r="D159" s="245"/>
      <c r="E159" s="245"/>
      <c r="F159" s="245"/>
      <c r="G159" s="245"/>
      <c r="H159" s="245"/>
      <c r="I159" s="245"/>
      <c r="J159" s="245"/>
      <c r="K159" s="245"/>
      <c r="L159" s="245"/>
      <c r="M159" s="245"/>
      <c r="N159" s="245"/>
    </row>
    <row r="160" spans="1:14" ht="13.5">
      <c r="A160" s="245"/>
      <c r="B160" s="245"/>
      <c r="C160" s="245"/>
      <c r="D160" s="245"/>
      <c r="E160" s="245"/>
      <c r="F160" s="245"/>
      <c r="G160" s="245"/>
      <c r="H160" s="245"/>
      <c r="I160" s="245"/>
      <c r="J160" s="245"/>
      <c r="K160" s="245"/>
      <c r="L160" s="245"/>
      <c r="M160" s="245"/>
      <c r="N160" s="245"/>
    </row>
    <row r="161" spans="1:14" ht="13.5">
      <c r="A161" s="245"/>
      <c r="B161" s="245"/>
      <c r="C161" s="245"/>
      <c r="D161" s="245"/>
      <c r="E161" s="245"/>
      <c r="F161" s="245"/>
      <c r="G161" s="245"/>
      <c r="H161" s="245"/>
      <c r="I161" s="245"/>
      <c r="J161" s="245"/>
      <c r="K161" s="245"/>
      <c r="L161" s="245"/>
      <c r="M161" s="245"/>
      <c r="N161" s="245"/>
    </row>
    <row r="162" spans="1:14" ht="13.5">
      <c r="A162" s="245"/>
      <c r="B162" s="245"/>
      <c r="C162" s="245"/>
      <c r="D162" s="245"/>
      <c r="E162" s="245"/>
      <c r="F162" s="245"/>
      <c r="G162" s="245"/>
      <c r="H162" s="245"/>
      <c r="I162" s="245"/>
      <c r="J162" s="245"/>
      <c r="K162" s="245"/>
      <c r="L162" s="245"/>
      <c r="M162" s="245"/>
      <c r="N162" s="245"/>
    </row>
    <row r="163" spans="1:14" ht="13.5">
      <c r="A163" s="245"/>
      <c r="B163" s="245"/>
      <c r="C163" s="245"/>
      <c r="D163" s="245"/>
      <c r="E163" s="245"/>
      <c r="F163" s="245"/>
      <c r="G163" s="245"/>
      <c r="H163" s="245"/>
      <c r="I163" s="245"/>
      <c r="J163" s="245"/>
      <c r="K163" s="245"/>
      <c r="L163" s="245"/>
      <c r="M163" s="245"/>
      <c r="N163" s="245"/>
    </row>
    <row r="164" spans="1:14" ht="13.5">
      <c r="A164" s="245"/>
      <c r="B164" s="245"/>
      <c r="C164" s="245"/>
      <c r="D164" s="245"/>
      <c r="E164" s="245"/>
      <c r="F164" s="245"/>
      <c r="G164" s="245"/>
      <c r="H164" s="245"/>
      <c r="I164" s="245"/>
      <c r="J164" s="245"/>
      <c r="K164" s="245"/>
      <c r="L164" s="245"/>
      <c r="M164" s="245"/>
      <c r="N164" s="245"/>
    </row>
    <row r="165" spans="1:14" ht="13.5">
      <c r="A165" s="245"/>
      <c r="B165" s="245"/>
      <c r="C165" s="245"/>
      <c r="D165" s="245"/>
      <c r="E165" s="245"/>
      <c r="F165" s="245"/>
      <c r="G165" s="245"/>
      <c r="H165" s="245"/>
      <c r="I165" s="245"/>
      <c r="J165" s="245"/>
      <c r="K165" s="245"/>
      <c r="L165" s="245"/>
      <c r="M165" s="245"/>
      <c r="N165" s="245"/>
    </row>
    <row r="166" spans="1:14" ht="13.5">
      <c r="A166" s="245"/>
      <c r="B166" s="245"/>
      <c r="C166" s="245"/>
      <c r="D166" s="245"/>
      <c r="E166" s="245"/>
      <c r="F166" s="245"/>
      <c r="G166" s="245"/>
      <c r="H166" s="245"/>
      <c r="I166" s="245"/>
      <c r="J166" s="245"/>
      <c r="K166" s="245"/>
      <c r="L166" s="245"/>
      <c r="M166" s="245"/>
      <c r="N166" s="245"/>
    </row>
    <row r="167" spans="1:14" ht="13.5">
      <c r="A167" s="245"/>
      <c r="B167" s="245"/>
      <c r="C167" s="245"/>
      <c r="D167" s="245"/>
      <c r="E167" s="245"/>
      <c r="F167" s="245"/>
      <c r="G167" s="245"/>
      <c r="H167" s="245"/>
      <c r="I167" s="245"/>
      <c r="J167" s="245"/>
      <c r="K167" s="245"/>
      <c r="L167" s="245"/>
      <c r="M167" s="245"/>
      <c r="N167" s="245"/>
    </row>
    <row r="168" spans="1:14" ht="13.5">
      <c r="A168" s="245"/>
      <c r="B168" s="245"/>
      <c r="C168" s="245"/>
      <c r="D168" s="245"/>
      <c r="E168" s="245"/>
      <c r="F168" s="245"/>
      <c r="G168" s="245"/>
      <c r="H168" s="245"/>
      <c r="I168" s="245"/>
      <c r="J168" s="245"/>
      <c r="K168" s="245"/>
      <c r="L168" s="245"/>
      <c r="M168" s="245"/>
      <c r="N168" s="245"/>
    </row>
    <row r="169" spans="1:14" ht="13.5">
      <c r="A169" s="245"/>
      <c r="B169" s="245"/>
      <c r="C169" s="245"/>
      <c r="D169" s="245"/>
      <c r="E169" s="245"/>
      <c r="F169" s="245"/>
      <c r="G169" s="245"/>
      <c r="H169" s="245"/>
      <c r="I169" s="245"/>
      <c r="J169" s="245"/>
      <c r="K169" s="245"/>
      <c r="L169" s="245"/>
      <c r="M169" s="245"/>
      <c r="N169" s="245"/>
    </row>
    <row r="170" spans="1:14" ht="13.5">
      <c r="A170" s="245"/>
      <c r="B170" s="245"/>
      <c r="C170" s="245"/>
      <c r="D170" s="245"/>
      <c r="E170" s="245"/>
      <c r="F170" s="245"/>
      <c r="G170" s="245"/>
      <c r="H170" s="245"/>
      <c r="I170" s="245"/>
      <c r="J170" s="245"/>
      <c r="K170" s="245"/>
      <c r="L170" s="245"/>
      <c r="M170" s="245"/>
      <c r="N170" s="245"/>
    </row>
    <row r="171" spans="1:14" ht="13.5">
      <c r="A171" s="245"/>
      <c r="B171" s="245"/>
      <c r="C171" s="245"/>
      <c r="D171" s="245"/>
      <c r="E171" s="245"/>
      <c r="F171" s="245"/>
      <c r="G171" s="245"/>
      <c r="H171" s="245"/>
      <c r="I171" s="245"/>
      <c r="J171" s="245"/>
      <c r="K171" s="245"/>
      <c r="L171" s="245"/>
      <c r="M171" s="245"/>
      <c r="N171" s="245"/>
    </row>
    <row r="172" spans="1:14" ht="13.5">
      <c r="A172" s="245"/>
      <c r="B172" s="245"/>
      <c r="C172" s="245"/>
      <c r="D172" s="245"/>
      <c r="E172" s="245"/>
      <c r="F172" s="245"/>
      <c r="G172" s="245"/>
      <c r="H172" s="245"/>
      <c r="I172" s="245"/>
      <c r="J172" s="245"/>
      <c r="K172" s="245"/>
      <c r="L172" s="245"/>
      <c r="M172" s="245"/>
      <c r="N172" s="245"/>
    </row>
    <row r="173" spans="1:14" ht="13.5">
      <c r="A173" s="245"/>
      <c r="B173" s="245"/>
      <c r="C173" s="245"/>
      <c r="D173" s="245"/>
      <c r="E173" s="245"/>
      <c r="F173" s="245"/>
      <c r="G173" s="245"/>
      <c r="H173" s="245"/>
      <c r="I173" s="245"/>
      <c r="J173" s="245"/>
      <c r="K173" s="245"/>
      <c r="L173" s="245"/>
      <c r="M173" s="245"/>
      <c r="N173" s="245"/>
    </row>
    <row r="174" spans="1:14" ht="13.5">
      <c r="A174" s="245"/>
      <c r="B174" s="245"/>
      <c r="C174" s="245"/>
      <c r="D174" s="245"/>
      <c r="E174" s="245"/>
      <c r="F174" s="245"/>
      <c r="G174" s="245"/>
      <c r="H174" s="245"/>
      <c r="I174" s="245"/>
      <c r="J174" s="245"/>
      <c r="K174" s="245"/>
      <c r="L174" s="245"/>
      <c r="M174" s="245"/>
      <c r="N174" s="245"/>
    </row>
    <row r="175" spans="1:14" ht="13.5">
      <c r="A175" s="245"/>
      <c r="B175" s="245"/>
      <c r="C175" s="245"/>
      <c r="D175" s="245"/>
      <c r="E175" s="245"/>
      <c r="F175" s="245"/>
      <c r="G175" s="245"/>
      <c r="H175" s="245"/>
      <c r="I175" s="245"/>
      <c r="J175" s="245"/>
      <c r="K175" s="245"/>
      <c r="L175" s="245"/>
      <c r="M175" s="245"/>
      <c r="N175" s="245"/>
    </row>
    <row r="176" spans="1:14" ht="13.5">
      <c r="A176" s="245"/>
      <c r="B176" s="245"/>
      <c r="C176" s="245"/>
      <c r="D176" s="245"/>
      <c r="E176" s="245"/>
      <c r="F176" s="245"/>
      <c r="G176" s="245"/>
      <c r="H176" s="245"/>
      <c r="I176" s="245"/>
      <c r="J176" s="245"/>
      <c r="K176" s="245"/>
      <c r="L176" s="245"/>
      <c r="M176" s="245"/>
      <c r="N176" s="245"/>
    </row>
    <row r="177" spans="1:14" ht="13.5">
      <c r="A177" s="245"/>
      <c r="B177" s="245"/>
      <c r="C177" s="245"/>
      <c r="D177" s="245"/>
      <c r="E177" s="245"/>
      <c r="F177" s="245"/>
      <c r="G177" s="245"/>
      <c r="H177" s="245"/>
      <c r="I177" s="245"/>
      <c r="J177" s="245"/>
      <c r="K177" s="245"/>
      <c r="L177" s="245"/>
      <c r="M177" s="245"/>
      <c r="N177" s="245"/>
    </row>
    <row r="178" spans="1:14" ht="13.5">
      <c r="A178" s="245"/>
      <c r="B178" s="245"/>
      <c r="C178" s="245"/>
      <c r="D178" s="245"/>
      <c r="E178" s="245"/>
      <c r="F178" s="245"/>
      <c r="G178" s="245"/>
      <c r="H178" s="245"/>
      <c r="I178" s="245"/>
      <c r="J178" s="245"/>
      <c r="K178" s="245"/>
      <c r="L178" s="245"/>
      <c r="M178" s="245"/>
      <c r="N178" s="245"/>
    </row>
    <row r="179" spans="1:14" ht="13.5">
      <c r="A179" s="245"/>
      <c r="B179" s="245"/>
      <c r="C179" s="245"/>
      <c r="D179" s="245"/>
      <c r="E179" s="245"/>
      <c r="F179" s="245"/>
      <c r="G179" s="245"/>
      <c r="H179" s="245"/>
      <c r="I179" s="245"/>
      <c r="J179" s="245"/>
      <c r="K179" s="245"/>
      <c r="L179" s="245"/>
      <c r="M179" s="245"/>
      <c r="N179" s="245"/>
    </row>
    <row r="180" spans="1:14" ht="13.5">
      <c r="A180" s="245"/>
      <c r="B180" s="245"/>
      <c r="C180" s="245"/>
      <c r="D180" s="245"/>
      <c r="E180" s="245"/>
      <c r="F180" s="245"/>
      <c r="G180" s="245"/>
      <c r="H180" s="245"/>
      <c r="I180" s="245"/>
      <c r="J180" s="245"/>
      <c r="K180" s="245"/>
      <c r="L180" s="245"/>
      <c r="M180" s="245"/>
      <c r="N180" s="245"/>
    </row>
    <row r="181" spans="1:14" ht="13.5">
      <c r="A181" s="245"/>
      <c r="B181" s="245"/>
      <c r="C181" s="245"/>
      <c r="D181" s="245"/>
      <c r="E181" s="245"/>
      <c r="F181" s="245"/>
      <c r="G181" s="245"/>
      <c r="H181" s="245"/>
      <c r="I181" s="245"/>
      <c r="J181" s="245"/>
      <c r="K181" s="245"/>
      <c r="L181" s="245"/>
      <c r="M181" s="245"/>
      <c r="N181" s="245"/>
    </row>
    <row r="182" spans="1:14" ht="13.5">
      <c r="A182" s="245"/>
      <c r="B182" s="245"/>
      <c r="C182" s="245"/>
      <c r="D182" s="245"/>
      <c r="E182" s="245"/>
      <c r="F182" s="245"/>
      <c r="G182" s="245"/>
      <c r="H182" s="245"/>
      <c r="I182" s="245"/>
      <c r="J182" s="245"/>
      <c r="K182" s="245"/>
      <c r="L182" s="245"/>
      <c r="M182" s="245"/>
      <c r="N182" s="245"/>
    </row>
    <row r="183" spans="1:14" ht="13.5">
      <c r="A183" s="245"/>
      <c r="B183" s="245"/>
      <c r="C183" s="245"/>
      <c r="D183" s="245"/>
      <c r="E183" s="245"/>
      <c r="F183" s="245"/>
      <c r="G183" s="245"/>
      <c r="H183" s="245"/>
      <c r="I183" s="245"/>
      <c r="J183" s="245"/>
      <c r="K183" s="245"/>
      <c r="L183" s="245"/>
      <c r="M183" s="245"/>
      <c r="N183" s="245"/>
    </row>
    <row r="184" spans="1:14" ht="13.5">
      <c r="A184" s="245"/>
      <c r="B184" s="245"/>
      <c r="C184" s="245"/>
      <c r="D184" s="245"/>
      <c r="E184" s="245"/>
      <c r="F184" s="245"/>
      <c r="G184" s="245"/>
      <c r="H184" s="245"/>
      <c r="I184" s="245"/>
      <c r="J184" s="245"/>
      <c r="K184" s="245"/>
      <c r="L184" s="245"/>
      <c r="M184" s="245"/>
      <c r="N184" s="245"/>
    </row>
    <row r="185" spans="1:14" ht="13.5">
      <c r="A185" s="245"/>
      <c r="B185" s="245"/>
      <c r="C185" s="245"/>
      <c r="D185" s="245"/>
      <c r="E185" s="245"/>
      <c r="F185" s="245"/>
      <c r="G185" s="245"/>
      <c r="H185" s="245"/>
      <c r="I185" s="245"/>
      <c r="J185" s="245"/>
      <c r="K185" s="245"/>
      <c r="L185" s="245"/>
      <c r="M185" s="245"/>
      <c r="N185" s="245"/>
    </row>
    <row r="186" spans="1:14" ht="13.5">
      <c r="A186" s="245"/>
      <c r="B186" s="245"/>
      <c r="C186" s="245"/>
      <c r="D186" s="245"/>
      <c r="E186" s="245"/>
      <c r="F186" s="245"/>
      <c r="G186" s="245"/>
      <c r="H186" s="245"/>
      <c r="I186" s="245"/>
      <c r="J186" s="245"/>
      <c r="K186" s="245"/>
      <c r="L186" s="245"/>
      <c r="M186" s="245"/>
      <c r="N186" s="245"/>
    </row>
    <row r="187" spans="1:14" ht="13.5">
      <c r="A187" s="245"/>
      <c r="B187" s="245"/>
      <c r="C187" s="245"/>
      <c r="D187" s="245"/>
      <c r="E187" s="245"/>
      <c r="F187" s="245"/>
      <c r="G187" s="245"/>
      <c r="H187" s="245"/>
      <c r="I187" s="245"/>
      <c r="J187" s="245"/>
      <c r="K187" s="245"/>
      <c r="L187" s="245"/>
      <c r="M187" s="245"/>
      <c r="N187" s="245"/>
    </row>
    <row r="188" spans="1:14" ht="13.5">
      <c r="A188" s="245"/>
      <c r="B188" s="245"/>
      <c r="C188" s="245"/>
      <c r="D188" s="245"/>
      <c r="E188" s="245"/>
      <c r="F188" s="245"/>
      <c r="G188" s="245"/>
      <c r="H188" s="245"/>
      <c r="I188" s="245"/>
      <c r="J188" s="245"/>
      <c r="K188" s="245"/>
      <c r="L188" s="245"/>
      <c r="M188" s="245"/>
      <c r="N188" s="245"/>
    </row>
    <row r="189" spans="1:14" ht="13.5">
      <c r="A189" s="245"/>
      <c r="B189" s="245"/>
      <c r="C189" s="245"/>
      <c r="D189" s="245"/>
      <c r="E189" s="245"/>
      <c r="F189" s="245"/>
      <c r="G189" s="245"/>
      <c r="H189" s="245"/>
      <c r="I189" s="245"/>
      <c r="J189" s="245"/>
      <c r="K189" s="245"/>
      <c r="L189" s="245"/>
      <c r="M189" s="245"/>
      <c r="N189" s="245"/>
    </row>
    <row r="190" spans="1:14" ht="13.5">
      <c r="A190" s="245"/>
      <c r="B190" s="245"/>
      <c r="C190" s="245"/>
      <c r="D190" s="245"/>
      <c r="E190" s="245"/>
      <c r="F190" s="245"/>
      <c r="G190" s="245"/>
      <c r="H190" s="245"/>
      <c r="I190" s="245"/>
      <c r="J190" s="245"/>
      <c r="K190" s="245"/>
      <c r="L190" s="245"/>
      <c r="M190" s="245"/>
      <c r="N190" s="245"/>
    </row>
    <row r="191" spans="1:14" ht="13.5">
      <c r="A191" s="245"/>
      <c r="B191" s="245"/>
      <c r="C191" s="245"/>
      <c r="D191" s="245"/>
      <c r="E191" s="245"/>
      <c r="F191" s="245"/>
      <c r="G191" s="245"/>
      <c r="H191" s="245"/>
      <c r="I191" s="245"/>
      <c r="J191" s="245"/>
      <c r="K191" s="245"/>
      <c r="L191" s="245"/>
      <c r="M191" s="245"/>
      <c r="N191" s="245"/>
    </row>
    <row r="192" spans="1:14" ht="13.5">
      <c r="A192" s="245"/>
      <c r="B192" s="245"/>
      <c r="C192" s="245"/>
      <c r="D192" s="245"/>
      <c r="E192" s="245"/>
      <c r="F192" s="245"/>
      <c r="G192" s="245"/>
      <c r="H192" s="245"/>
      <c r="I192" s="245"/>
      <c r="J192" s="245"/>
      <c r="K192" s="245"/>
      <c r="L192" s="245"/>
      <c r="M192" s="245"/>
      <c r="N192" s="245"/>
    </row>
    <row r="193" spans="1:14" ht="13.5">
      <c r="A193" s="245"/>
      <c r="B193" s="245"/>
      <c r="C193" s="245"/>
      <c r="D193" s="245"/>
      <c r="E193" s="245"/>
      <c r="F193" s="245"/>
      <c r="G193" s="245"/>
      <c r="H193" s="245"/>
      <c r="I193" s="245"/>
      <c r="J193" s="245"/>
      <c r="K193" s="245"/>
      <c r="L193" s="245"/>
      <c r="M193" s="245"/>
      <c r="N193" s="245"/>
    </row>
    <row r="194" spans="1:14" ht="13.5">
      <c r="A194" s="245"/>
      <c r="B194" s="245"/>
      <c r="C194" s="245"/>
      <c r="D194" s="245"/>
      <c r="E194" s="245"/>
      <c r="F194" s="245"/>
      <c r="G194" s="245"/>
      <c r="H194" s="245"/>
      <c r="I194" s="245"/>
      <c r="J194" s="245"/>
      <c r="K194" s="245"/>
      <c r="L194" s="245"/>
      <c r="M194" s="245"/>
      <c r="N194" s="245"/>
    </row>
    <row r="195" spans="1:14" ht="13.5">
      <c r="A195" s="245"/>
      <c r="B195" s="245"/>
      <c r="C195" s="245"/>
      <c r="D195" s="245"/>
      <c r="E195" s="245"/>
      <c r="F195" s="245"/>
      <c r="G195" s="245"/>
      <c r="H195" s="245"/>
      <c r="I195" s="245"/>
      <c r="J195" s="245"/>
      <c r="K195" s="245"/>
      <c r="L195" s="245"/>
      <c r="M195" s="245"/>
      <c r="N195" s="245"/>
    </row>
    <row r="196" spans="1:14" ht="13.5">
      <c r="A196" s="245"/>
      <c r="B196" s="245"/>
      <c r="C196" s="245"/>
      <c r="D196" s="245"/>
      <c r="E196" s="245"/>
      <c r="F196" s="245"/>
      <c r="G196" s="245"/>
      <c r="H196" s="245"/>
      <c r="I196" s="245"/>
      <c r="J196" s="245"/>
      <c r="K196" s="245"/>
      <c r="L196" s="245"/>
      <c r="M196" s="245"/>
      <c r="N196" s="245"/>
    </row>
    <row r="197" spans="1:14" ht="13.5">
      <c r="A197" s="245"/>
      <c r="B197" s="245"/>
      <c r="C197" s="245"/>
      <c r="D197" s="245"/>
      <c r="E197" s="245"/>
      <c r="F197" s="245"/>
      <c r="G197" s="245"/>
      <c r="H197" s="245"/>
      <c r="I197" s="245"/>
      <c r="J197" s="245"/>
      <c r="K197" s="245"/>
      <c r="L197" s="245"/>
      <c r="M197" s="245"/>
      <c r="N197" s="245"/>
    </row>
    <row r="198" spans="1:14" ht="13.5">
      <c r="A198" s="245"/>
      <c r="B198" s="245"/>
      <c r="C198" s="245"/>
      <c r="D198" s="245"/>
      <c r="E198" s="245"/>
      <c r="F198" s="245"/>
      <c r="G198" s="245"/>
      <c r="H198" s="245"/>
      <c r="I198" s="245"/>
      <c r="J198" s="245"/>
      <c r="K198" s="245"/>
      <c r="L198" s="245"/>
      <c r="M198" s="245"/>
      <c r="N198" s="245"/>
    </row>
    <row r="199" spans="1:14" ht="13.5">
      <c r="A199" s="245"/>
      <c r="B199" s="245"/>
      <c r="C199" s="245"/>
      <c r="D199" s="245"/>
      <c r="E199" s="245"/>
      <c r="F199" s="245"/>
      <c r="G199" s="245"/>
      <c r="H199" s="245"/>
      <c r="I199" s="245"/>
      <c r="J199" s="245"/>
      <c r="K199" s="245"/>
      <c r="L199" s="245"/>
      <c r="M199" s="245"/>
      <c r="N199" s="245"/>
    </row>
    <row r="200" spans="1:14" ht="13.5">
      <c r="A200" s="245"/>
      <c r="B200" s="245"/>
      <c r="C200" s="245"/>
      <c r="D200" s="245"/>
      <c r="E200" s="245"/>
      <c r="F200" s="245"/>
      <c r="G200" s="245"/>
      <c r="H200" s="245"/>
      <c r="I200" s="245"/>
      <c r="J200" s="245"/>
      <c r="K200" s="245"/>
      <c r="L200" s="245"/>
      <c r="M200" s="245"/>
      <c r="N200" s="245"/>
    </row>
    <row r="201" spans="1:14" ht="13.5">
      <c r="A201" s="245"/>
      <c r="B201" s="245"/>
      <c r="C201" s="245"/>
      <c r="D201" s="245"/>
      <c r="E201" s="245"/>
      <c r="F201" s="245"/>
      <c r="G201" s="245"/>
      <c r="H201" s="245"/>
      <c r="I201" s="245"/>
      <c r="J201" s="245"/>
      <c r="K201" s="245"/>
      <c r="L201" s="245"/>
      <c r="M201" s="245"/>
      <c r="N201" s="245"/>
    </row>
    <row r="202" spans="1:14" ht="13.5">
      <c r="A202" s="245"/>
      <c r="B202" s="245"/>
      <c r="C202" s="245"/>
      <c r="D202" s="245"/>
      <c r="E202" s="245"/>
      <c r="F202" s="245"/>
      <c r="G202" s="245"/>
      <c r="H202" s="245"/>
      <c r="I202" s="245"/>
      <c r="J202" s="245"/>
      <c r="K202" s="245"/>
      <c r="L202" s="245"/>
      <c r="M202" s="245"/>
      <c r="N202" s="245"/>
    </row>
    <row r="203" spans="1:14" ht="13.5">
      <c r="A203" s="245"/>
      <c r="B203" s="245"/>
      <c r="C203" s="245"/>
      <c r="D203" s="245"/>
      <c r="E203" s="245"/>
      <c r="F203" s="245"/>
      <c r="G203" s="245"/>
      <c r="H203" s="245"/>
      <c r="I203" s="245"/>
      <c r="J203" s="245"/>
      <c r="K203" s="245"/>
      <c r="L203" s="245"/>
      <c r="M203" s="245"/>
      <c r="N203" s="245"/>
    </row>
    <row r="204" spans="1:14" ht="13.5">
      <c r="A204" s="245"/>
      <c r="B204" s="245"/>
      <c r="C204" s="245"/>
      <c r="D204" s="245"/>
      <c r="E204" s="245"/>
      <c r="F204" s="245"/>
      <c r="G204" s="245"/>
      <c r="H204" s="245"/>
      <c r="I204" s="245"/>
      <c r="J204" s="245"/>
      <c r="K204" s="245"/>
      <c r="L204" s="245"/>
      <c r="M204" s="245"/>
      <c r="N204" s="245"/>
    </row>
    <row r="205" spans="1:14" ht="13.5">
      <c r="A205" s="245"/>
      <c r="B205" s="245"/>
      <c r="C205" s="245"/>
      <c r="D205" s="245"/>
      <c r="E205" s="245"/>
      <c r="F205" s="245"/>
      <c r="G205" s="245"/>
      <c r="H205" s="245"/>
      <c r="I205" s="245"/>
      <c r="J205" s="245"/>
      <c r="K205" s="245"/>
      <c r="L205" s="245"/>
      <c r="M205" s="245"/>
      <c r="N205" s="245"/>
    </row>
    <row r="206" spans="1:14" ht="13.5">
      <c r="A206" s="245"/>
      <c r="B206" s="245"/>
      <c r="C206" s="245"/>
      <c r="D206" s="245"/>
      <c r="E206" s="245"/>
      <c r="F206" s="245"/>
      <c r="G206" s="245"/>
      <c r="H206" s="245"/>
      <c r="I206" s="245"/>
      <c r="J206" s="245"/>
      <c r="K206" s="245"/>
      <c r="L206" s="245"/>
      <c r="M206" s="245"/>
      <c r="N206" s="245"/>
    </row>
    <row r="207" spans="1:14" ht="13.5">
      <c r="A207" s="245"/>
      <c r="B207" s="245"/>
      <c r="C207" s="245"/>
      <c r="D207" s="245"/>
      <c r="E207" s="245"/>
      <c r="F207" s="245"/>
      <c r="G207" s="245"/>
      <c r="H207" s="245"/>
      <c r="I207" s="245"/>
      <c r="J207" s="245"/>
      <c r="K207" s="245"/>
      <c r="L207" s="245"/>
      <c r="M207" s="245"/>
      <c r="N207" s="245"/>
    </row>
    <row r="208" spans="1:14" ht="13.5">
      <c r="A208" s="245"/>
      <c r="B208" s="245"/>
      <c r="C208" s="245"/>
      <c r="D208" s="245"/>
      <c r="E208" s="245"/>
      <c r="F208" s="245"/>
      <c r="G208" s="245"/>
      <c r="H208" s="245"/>
      <c r="I208" s="245"/>
      <c r="J208" s="245"/>
      <c r="K208" s="245"/>
      <c r="L208" s="245"/>
      <c r="M208" s="245"/>
      <c r="N208" s="245"/>
    </row>
  </sheetData>
  <sheetProtection/>
  <mergeCells count="90">
    <mergeCell ref="A37:A38"/>
    <mergeCell ref="B37:G38"/>
    <mergeCell ref="H37:H38"/>
    <mergeCell ref="I37:L38"/>
    <mergeCell ref="M37:N38"/>
    <mergeCell ref="A33:A34"/>
    <mergeCell ref="B33:G34"/>
    <mergeCell ref="H33:H34"/>
    <mergeCell ref="I33:L34"/>
    <mergeCell ref="M33:N34"/>
    <mergeCell ref="A35:A36"/>
    <mergeCell ref="B35:G36"/>
    <mergeCell ref="H35:H36"/>
    <mergeCell ref="I35:L36"/>
    <mergeCell ref="M35:N36"/>
    <mergeCell ref="M29:N30"/>
    <mergeCell ref="A31:A32"/>
    <mergeCell ref="B31:G32"/>
    <mergeCell ref="H31:H32"/>
    <mergeCell ref="I31:L32"/>
    <mergeCell ref="M31:N32"/>
    <mergeCell ref="A27:A30"/>
    <mergeCell ref="B27:B28"/>
    <mergeCell ref="C27:G28"/>
    <mergeCell ref="H27:H28"/>
    <mergeCell ref="I27:L28"/>
    <mergeCell ref="M27:N28"/>
    <mergeCell ref="B29:B30"/>
    <mergeCell ref="C29:G30"/>
    <mergeCell ref="H29:H30"/>
    <mergeCell ref="I29:L30"/>
    <mergeCell ref="C23:G24"/>
    <mergeCell ref="H23:H24"/>
    <mergeCell ref="I23:L24"/>
    <mergeCell ref="M23:N24"/>
    <mergeCell ref="B25:B26"/>
    <mergeCell ref="C25:G26"/>
    <mergeCell ref="H25:H26"/>
    <mergeCell ref="I25:L26"/>
    <mergeCell ref="M25:N26"/>
    <mergeCell ref="D19:G20"/>
    <mergeCell ref="H19:H20"/>
    <mergeCell ref="I19:L20"/>
    <mergeCell ref="M19:N20"/>
    <mergeCell ref="C21:G22"/>
    <mergeCell ref="H21:H22"/>
    <mergeCell ref="I21:L22"/>
    <mergeCell ref="M21:N22"/>
    <mergeCell ref="B15:B24"/>
    <mergeCell ref="C15:G16"/>
    <mergeCell ref="H15:H16"/>
    <mergeCell ref="I15:L16"/>
    <mergeCell ref="M15:N16"/>
    <mergeCell ref="C17:C20"/>
    <mergeCell ref="D17:G18"/>
    <mergeCell ref="H17:H18"/>
    <mergeCell ref="I17:L18"/>
    <mergeCell ref="M17:N18"/>
    <mergeCell ref="M11:N12"/>
    <mergeCell ref="C13:C14"/>
    <mergeCell ref="D13:G14"/>
    <mergeCell ref="H13:H14"/>
    <mergeCell ref="I13:L14"/>
    <mergeCell ref="M13:N14"/>
    <mergeCell ref="B9:B14"/>
    <mergeCell ref="C9:C10"/>
    <mergeCell ref="D9:G10"/>
    <mergeCell ref="H9:H10"/>
    <mergeCell ref="I9:L10"/>
    <mergeCell ref="M9:N10"/>
    <mergeCell ref="C11:C12"/>
    <mergeCell ref="D11:G12"/>
    <mergeCell ref="H11:H12"/>
    <mergeCell ref="I11:L12"/>
    <mergeCell ref="M5:N6"/>
    <mergeCell ref="B7:B8"/>
    <mergeCell ref="C7:G8"/>
    <mergeCell ref="H7:H8"/>
    <mergeCell ref="I7:L8"/>
    <mergeCell ref="M7:N8"/>
    <mergeCell ref="A1:N1"/>
    <mergeCell ref="A3:A4"/>
    <mergeCell ref="B3:G4"/>
    <mergeCell ref="H3:H4"/>
    <mergeCell ref="I3:N4"/>
    <mergeCell ref="A5:A26"/>
    <mergeCell ref="B5:B6"/>
    <mergeCell ref="C5:G6"/>
    <mergeCell ref="H5:H6"/>
    <mergeCell ref="I5:L6"/>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X31"/>
  <sheetViews>
    <sheetView view="pageBreakPreview" zoomScaleSheetLayoutView="100" zoomScalePageLayoutView="0" workbookViewId="0" topLeftCell="A1">
      <selection activeCell="T3" sqref="T3:T4"/>
    </sheetView>
  </sheetViews>
  <sheetFormatPr defaultColWidth="9.00390625" defaultRowHeight="13.5"/>
  <cols>
    <col min="1" max="1" width="1.625" style="494" customWidth="1"/>
    <col min="2" max="2" width="6.00390625" style="494" customWidth="1"/>
    <col min="3" max="3" width="4.125" style="494" customWidth="1"/>
    <col min="4" max="5" width="5.625" style="494" customWidth="1"/>
    <col min="6" max="6" width="1.625" style="494" customWidth="1"/>
    <col min="7" max="7" width="7.625" style="494" customWidth="1"/>
    <col min="8" max="8" width="2.625" style="494" customWidth="1"/>
    <col min="9" max="9" width="1.625" style="494" customWidth="1"/>
    <col min="10" max="10" width="3.125" style="494" customWidth="1"/>
    <col min="11" max="11" width="6.625" style="494" customWidth="1"/>
    <col min="12" max="12" width="5.50390625" style="494" customWidth="1"/>
    <col min="13" max="15" width="3.125" style="494" customWidth="1"/>
    <col min="16" max="17" width="4.625" style="494" customWidth="1"/>
    <col min="18" max="20" width="3.125" style="494" customWidth="1"/>
    <col min="21" max="21" width="3.25390625" style="494" customWidth="1"/>
    <col min="22" max="22" width="3.00390625" style="494" customWidth="1"/>
    <col min="23" max="23" width="2.75390625" style="494" customWidth="1"/>
    <col min="24" max="24" width="3.125" style="494" customWidth="1"/>
    <col min="25" max="47" width="4.625" style="494" customWidth="1"/>
    <col min="48" max="16384" width="9.00390625" style="494" customWidth="1"/>
  </cols>
  <sheetData>
    <row r="1" spans="1:24" ht="24.75" customHeight="1">
      <c r="A1" s="1830" t="s">
        <v>644</v>
      </c>
      <c r="B1" s="1830"/>
      <c r="C1" s="1830"/>
      <c r="D1" s="1830"/>
      <c r="E1" s="1830"/>
      <c r="F1" s="1830"/>
      <c r="G1" s="1830"/>
      <c r="H1" s="1830"/>
      <c r="I1" s="1830"/>
      <c r="J1" s="1830"/>
      <c r="K1" s="1830"/>
      <c r="L1" s="1830"/>
      <c r="M1" s="1830"/>
      <c r="N1" s="1830"/>
      <c r="O1" s="1830"/>
      <c r="P1" s="1830"/>
      <c r="Q1" s="1830"/>
      <c r="R1" s="1830"/>
      <c r="S1" s="1830"/>
      <c r="T1" s="1830"/>
      <c r="U1" s="1830"/>
      <c r="V1" s="1830"/>
      <c r="W1" s="1830"/>
      <c r="X1" s="1830"/>
    </row>
    <row r="2" spans="1:24" ht="24.75" customHeight="1" thickBot="1">
      <c r="A2" s="23"/>
      <c r="B2" s="758"/>
      <c r="C2" s="759"/>
      <c r="D2" s="758"/>
      <c r="E2" s="24"/>
      <c r="F2" s="24"/>
      <c r="G2" s="24"/>
      <c r="H2" s="24"/>
      <c r="I2" s="24"/>
      <c r="J2" s="24"/>
      <c r="K2" s="24"/>
      <c r="L2" s="24"/>
      <c r="M2" s="24"/>
      <c r="N2" s="24"/>
      <c r="O2" s="24"/>
      <c r="P2" s="24"/>
      <c r="Q2" s="24"/>
      <c r="R2" s="24"/>
      <c r="S2" s="24"/>
      <c r="T2" s="23"/>
      <c r="U2" s="23"/>
      <c r="V2" s="246"/>
      <c r="W2" s="246"/>
      <c r="X2" s="246"/>
    </row>
    <row r="3" spans="1:24" ht="18.75" customHeight="1">
      <c r="A3" s="1831" t="s">
        <v>393</v>
      </c>
      <c r="B3" s="1562"/>
      <c r="C3" s="1562"/>
      <c r="D3" s="1562"/>
      <c r="E3" s="1562"/>
      <c r="F3" s="1562"/>
      <c r="G3" s="1562"/>
      <c r="H3" s="1562"/>
      <c r="I3" s="1741"/>
      <c r="J3" s="1834"/>
      <c r="K3" s="1739" t="s">
        <v>394</v>
      </c>
      <c r="L3" s="1719"/>
      <c r="M3" s="1719"/>
      <c r="N3" s="1564"/>
      <c r="O3" s="1787"/>
      <c r="P3" s="1739" t="s">
        <v>395</v>
      </c>
      <c r="Q3" s="1739"/>
      <c r="R3" s="1739"/>
      <c r="S3" s="1564"/>
      <c r="T3" s="1834"/>
      <c r="U3" s="1739" t="s">
        <v>396</v>
      </c>
      <c r="V3" s="1739"/>
      <c r="W3" s="1739"/>
      <c r="X3" s="1838"/>
    </row>
    <row r="4" spans="1:24" ht="18.75" customHeight="1" thickBot="1">
      <c r="A4" s="1832"/>
      <c r="B4" s="1563"/>
      <c r="C4" s="1563"/>
      <c r="D4" s="1563"/>
      <c r="E4" s="1563"/>
      <c r="F4" s="1563"/>
      <c r="G4" s="1563"/>
      <c r="H4" s="1563"/>
      <c r="I4" s="1833"/>
      <c r="J4" s="1721"/>
      <c r="K4" s="1721"/>
      <c r="L4" s="1721"/>
      <c r="M4" s="1721"/>
      <c r="N4" s="1565"/>
      <c r="O4" s="1835"/>
      <c r="P4" s="1836"/>
      <c r="Q4" s="1836"/>
      <c r="R4" s="1836"/>
      <c r="S4" s="1565"/>
      <c r="T4" s="1837"/>
      <c r="U4" s="1836"/>
      <c r="V4" s="1836"/>
      <c r="W4" s="1836"/>
      <c r="X4" s="1839"/>
    </row>
    <row r="5" spans="1:24" ht="18.75" customHeight="1">
      <c r="A5" s="1560"/>
      <c r="B5" s="1739" t="s">
        <v>397</v>
      </c>
      <c r="C5" s="1719"/>
      <c r="D5" s="1719"/>
      <c r="E5" s="1719"/>
      <c r="F5" s="1719"/>
      <c r="G5" s="1719"/>
      <c r="H5" s="1840" t="s">
        <v>398</v>
      </c>
      <c r="I5" s="1842"/>
      <c r="J5" s="761" t="s">
        <v>645</v>
      </c>
      <c r="K5" s="1844">
        <v>303300</v>
      </c>
      <c r="L5" s="1844"/>
      <c r="M5" s="722" t="s">
        <v>371</v>
      </c>
      <c r="N5" s="762" t="s">
        <v>251</v>
      </c>
      <c r="O5" s="761" t="s">
        <v>370</v>
      </c>
      <c r="P5" s="1744">
        <v>8</v>
      </c>
      <c r="Q5" s="1744"/>
      <c r="R5" s="722" t="s">
        <v>371</v>
      </c>
      <c r="S5" s="762" t="s">
        <v>254</v>
      </c>
      <c r="T5" s="1743">
        <v>8</v>
      </c>
      <c r="U5" s="1744"/>
      <c r="V5" s="1744"/>
      <c r="W5" s="1744"/>
      <c r="X5" s="763" t="s">
        <v>14</v>
      </c>
    </row>
    <row r="6" spans="1:24" ht="18.75" customHeight="1">
      <c r="A6" s="1812"/>
      <c r="B6" s="1740"/>
      <c r="C6" s="1740"/>
      <c r="D6" s="1740"/>
      <c r="E6" s="1740"/>
      <c r="F6" s="1740"/>
      <c r="G6" s="1740"/>
      <c r="H6" s="1841"/>
      <c r="I6" s="1843"/>
      <c r="J6" s="1745">
        <v>79282438</v>
      </c>
      <c r="K6" s="1746"/>
      <c r="L6" s="1746"/>
      <c r="M6" s="1746"/>
      <c r="N6" s="754"/>
      <c r="O6" s="1745">
        <v>159</v>
      </c>
      <c r="P6" s="1746"/>
      <c r="Q6" s="1746"/>
      <c r="R6" s="1746"/>
      <c r="S6" s="754"/>
      <c r="T6" s="1745"/>
      <c r="U6" s="1746"/>
      <c r="V6" s="1746"/>
      <c r="W6" s="1746"/>
      <c r="X6" s="764"/>
    </row>
    <row r="7" spans="1:24" ht="18.75" customHeight="1">
      <c r="A7" s="1845"/>
      <c r="B7" s="1591" t="s">
        <v>399</v>
      </c>
      <c r="C7" s="1750"/>
      <c r="D7" s="1750"/>
      <c r="E7" s="1750"/>
      <c r="F7" s="1750"/>
      <c r="G7" s="1750"/>
      <c r="H7" s="1846" t="s">
        <v>400</v>
      </c>
      <c r="I7" s="1847"/>
      <c r="J7" s="739" t="s">
        <v>370</v>
      </c>
      <c r="K7" s="1848">
        <v>172400</v>
      </c>
      <c r="L7" s="1848"/>
      <c r="M7" s="732" t="s">
        <v>371</v>
      </c>
      <c r="N7" s="756"/>
      <c r="O7" s="793" t="s">
        <v>370</v>
      </c>
      <c r="P7" s="1753">
        <v>7</v>
      </c>
      <c r="Q7" s="1753"/>
      <c r="R7" s="732" t="s">
        <v>371</v>
      </c>
      <c r="S7" s="756"/>
      <c r="T7" s="1752">
        <v>5</v>
      </c>
      <c r="U7" s="1753"/>
      <c r="V7" s="1753"/>
      <c r="W7" s="1753"/>
      <c r="X7" s="1817"/>
    </row>
    <row r="8" spans="1:24" ht="18.75" customHeight="1">
      <c r="A8" s="1812"/>
      <c r="B8" s="1740"/>
      <c r="C8" s="1740"/>
      <c r="D8" s="1740"/>
      <c r="E8" s="1740"/>
      <c r="F8" s="1740"/>
      <c r="G8" s="1740"/>
      <c r="H8" s="1740"/>
      <c r="I8" s="1742"/>
      <c r="J8" s="1745">
        <v>9783884</v>
      </c>
      <c r="K8" s="1746"/>
      <c r="L8" s="1746"/>
      <c r="M8" s="1746"/>
      <c r="N8" s="757"/>
      <c r="O8" s="1745">
        <v>99</v>
      </c>
      <c r="P8" s="1746"/>
      <c r="Q8" s="1746"/>
      <c r="R8" s="1746"/>
      <c r="S8" s="757"/>
      <c r="T8" s="1745"/>
      <c r="U8" s="1746"/>
      <c r="V8" s="1746"/>
      <c r="W8" s="1746"/>
      <c r="X8" s="1818"/>
    </row>
    <row r="9" spans="1:24" ht="18.75" customHeight="1">
      <c r="A9" s="1813"/>
      <c r="B9" s="1849" t="s">
        <v>11</v>
      </c>
      <c r="C9" s="1849"/>
      <c r="D9" s="1849"/>
      <c r="E9" s="1849"/>
      <c r="F9" s="1849"/>
      <c r="G9" s="1850" t="s">
        <v>403</v>
      </c>
      <c r="H9" s="1850"/>
      <c r="I9" s="647"/>
      <c r="J9" s="765" t="s">
        <v>370</v>
      </c>
      <c r="K9" s="1848">
        <f>K5+K7</f>
        <v>475700</v>
      </c>
      <c r="L9" s="1848"/>
      <c r="M9" s="734" t="s">
        <v>371</v>
      </c>
      <c r="N9" s="756"/>
      <c r="O9" s="765" t="s">
        <v>370</v>
      </c>
      <c r="P9" s="1753">
        <f>P5+P7</f>
        <v>15</v>
      </c>
      <c r="Q9" s="1753"/>
      <c r="R9" s="734" t="s">
        <v>371</v>
      </c>
      <c r="S9" s="756"/>
      <c r="T9" s="1752">
        <v>13</v>
      </c>
      <c r="U9" s="1753"/>
      <c r="V9" s="1753"/>
      <c r="W9" s="1753"/>
      <c r="X9" s="1817"/>
    </row>
    <row r="10" spans="1:24" ht="18.75" customHeight="1">
      <c r="A10" s="1823"/>
      <c r="B10" s="1866"/>
      <c r="C10" s="1866"/>
      <c r="D10" s="1866"/>
      <c r="E10" s="1866"/>
      <c r="F10" s="1866"/>
      <c r="G10" s="1867"/>
      <c r="H10" s="1867"/>
      <c r="I10" s="650"/>
      <c r="J10" s="1745">
        <f>J6+J8</f>
        <v>89066322</v>
      </c>
      <c r="K10" s="1746"/>
      <c r="L10" s="1746"/>
      <c r="M10" s="1746"/>
      <c r="N10" s="728"/>
      <c r="O10" s="1745">
        <f>O6+O8</f>
        <v>258</v>
      </c>
      <c r="P10" s="1746"/>
      <c r="Q10" s="1746"/>
      <c r="R10" s="1746"/>
      <c r="S10" s="728"/>
      <c r="T10" s="1745"/>
      <c r="U10" s="1746"/>
      <c r="V10" s="1746"/>
      <c r="W10" s="1746"/>
      <c r="X10" s="1818"/>
    </row>
    <row r="11" spans="1:24" ht="18.75" customHeight="1">
      <c r="A11" s="1825" t="s">
        <v>404</v>
      </c>
      <c r="B11" s="1868"/>
      <c r="C11" s="1622"/>
      <c r="D11" s="1591" t="s">
        <v>405</v>
      </c>
      <c r="E11" s="1591"/>
      <c r="F11" s="1591"/>
      <c r="G11" s="1591"/>
      <c r="H11" s="646"/>
      <c r="I11" s="1790"/>
      <c r="J11" s="765" t="s">
        <v>370</v>
      </c>
      <c r="K11" s="1753">
        <v>0</v>
      </c>
      <c r="L11" s="1753"/>
      <c r="M11" s="734" t="s">
        <v>371</v>
      </c>
      <c r="N11" s="756"/>
      <c r="O11" s="765" t="s">
        <v>370</v>
      </c>
      <c r="P11" s="1753">
        <v>0</v>
      </c>
      <c r="Q11" s="1753"/>
      <c r="R11" s="734" t="s">
        <v>371</v>
      </c>
      <c r="S11" s="756"/>
      <c r="T11" s="1752">
        <v>0</v>
      </c>
      <c r="U11" s="1753"/>
      <c r="V11" s="1753"/>
      <c r="W11" s="1753"/>
      <c r="X11" s="1817"/>
    </row>
    <row r="12" spans="1:24" ht="18.75" customHeight="1">
      <c r="A12" s="1869"/>
      <c r="B12" s="1870"/>
      <c r="C12" s="1873"/>
      <c r="D12" s="1592"/>
      <c r="E12" s="1592"/>
      <c r="F12" s="1592"/>
      <c r="G12" s="1592"/>
      <c r="H12" s="649"/>
      <c r="I12" s="1874"/>
      <c r="J12" s="1745">
        <v>14590714</v>
      </c>
      <c r="K12" s="1746"/>
      <c r="L12" s="1746"/>
      <c r="M12" s="1746"/>
      <c r="N12" s="728"/>
      <c r="O12" s="1745">
        <v>5</v>
      </c>
      <c r="P12" s="1746"/>
      <c r="Q12" s="1746"/>
      <c r="R12" s="1746"/>
      <c r="S12" s="728"/>
      <c r="T12" s="1745"/>
      <c r="U12" s="1746"/>
      <c r="V12" s="1746"/>
      <c r="W12" s="1746"/>
      <c r="X12" s="1818"/>
    </row>
    <row r="13" spans="1:24" ht="18.75" customHeight="1">
      <c r="A13" s="1869"/>
      <c r="B13" s="1870"/>
      <c r="C13" s="1622"/>
      <c r="D13" s="1591" t="s">
        <v>406</v>
      </c>
      <c r="E13" s="1591"/>
      <c r="F13" s="1591"/>
      <c r="G13" s="1591"/>
      <c r="H13" s="646"/>
      <c r="I13" s="1790"/>
      <c r="J13" s="765" t="s">
        <v>370</v>
      </c>
      <c r="K13" s="1753">
        <v>0</v>
      </c>
      <c r="L13" s="1753"/>
      <c r="M13" s="734" t="s">
        <v>371</v>
      </c>
      <c r="N13" s="756"/>
      <c r="O13" s="765" t="s">
        <v>370</v>
      </c>
      <c r="P13" s="1753">
        <v>0</v>
      </c>
      <c r="Q13" s="1753"/>
      <c r="R13" s="734" t="s">
        <v>371</v>
      </c>
      <c r="S13" s="756"/>
      <c r="T13" s="1752">
        <v>0</v>
      </c>
      <c r="U13" s="1753"/>
      <c r="V13" s="1753"/>
      <c r="W13" s="1753"/>
      <c r="X13" s="1817"/>
    </row>
    <row r="14" spans="1:24" ht="18.75" customHeight="1">
      <c r="A14" s="1869"/>
      <c r="B14" s="1870"/>
      <c r="C14" s="1873"/>
      <c r="D14" s="1592"/>
      <c r="E14" s="1592"/>
      <c r="F14" s="1592"/>
      <c r="G14" s="1592"/>
      <c r="H14" s="649"/>
      <c r="I14" s="1874"/>
      <c r="J14" s="1745">
        <v>0</v>
      </c>
      <c r="K14" s="1746"/>
      <c r="L14" s="1746"/>
      <c r="M14" s="1746"/>
      <c r="N14" s="728"/>
      <c r="O14" s="1745">
        <v>0</v>
      </c>
      <c r="P14" s="1746"/>
      <c r="Q14" s="1746"/>
      <c r="R14" s="1746"/>
      <c r="S14" s="728"/>
      <c r="T14" s="1745"/>
      <c r="U14" s="1746"/>
      <c r="V14" s="1746"/>
      <c r="W14" s="1746"/>
      <c r="X14" s="1818"/>
    </row>
    <row r="15" spans="1:24" ht="18.75" customHeight="1">
      <c r="A15" s="1869"/>
      <c r="B15" s="1870"/>
      <c r="C15" s="1622"/>
      <c r="D15" s="1591" t="s">
        <v>506</v>
      </c>
      <c r="E15" s="1591"/>
      <c r="F15" s="1591"/>
      <c r="G15" s="1591"/>
      <c r="H15" s="646"/>
      <c r="I15" s="1790"/>
      <c r="J15" s="765" t="s">
        <v>370</v>
      </c>
      <c r="K15" s="1753">
        <v>251600</v>
      </c>
      <c r="L15" s="1753"/>
      <c r="M15" s="734" t="s">
        <v>371</v>
      </c>
      <c r="N15" s="756"/>
      <c r="O15" s="765" t="s">
        <v>370</v>
      </c>
      <c r="P15" s="1753">
        <v>7</v>
      </c>
      <c r="Q15" s="1753"/>
      <c r="R15" s="734" t="s">
        <v>371</v>
      </c>
      <c r="S15" s="756"/>
      <c r="T15" s="1752">
        <v>2</v>
      </c>
      <c r="U15" s="1753"/>
      <c r="V15" s="1753"/>
      <c r="W15" s="1753"/>
      <c r="X15" s="1817"/>
    </row>
    <row r="16" spans="1:24" ht="18.75" customHeight="1">
      <c r="A16" s="1869"/>
      <c r="B16" s="1870"/>
      <c r="C16" s="1873"/>
      <c r="D16" s="1592"/>
      <c r="E16" s="1592"/>
      <c r="F16" s="1592"/>
      <c r="G16" s="1592"/>
      <c r="H16" s="649"/>
      <c r="I16" s="1874"/>
      <c r="J16" s="1745">
        <v>10944290</v>
      </c>
      <c r="K16" s="1746"/>
      <c r="L16" s="1746"/>
      <c r="M16" s="1746"/>
      <c r="N16" s="728"/>
      <c r="O16" s="1745">
        <v>57</v>
      </c>
      <c r="P16" s="1746"/>
      <c r="Q16" s="1746"/>
      <c r="R16" s="1746"/>
      <c r="S16" s="728"/>
      <c r="T16" s="1745"/>
      <c r="U16" s="1746"/>
      <c r="V16" s="1746"/>
      <c r="W16" s="1746"/>
      <c r="X16" s="1818"/>
    </row>
    <row r="17" spans="1:24" ht="18.75" customHeight="1">
      <c r="A17" s="1869"/>
      <c r="B17" s="1870"/>
      <c r="C17" s="1622"/>
      <c r="D17" s="1591" t="s">
        <v>548</v>
      </c>
      <c r="E17" s="1591"/>
      <c r="F17" s="1591"/>
      <c r="G17" s="1591"/>
      <c r="H17" s="646"/>
      <c r="I17" s="1790"/>
      <c r="J17" s="765" t="s">
        <v>370</v>
      </c>
      <c r="K17" s="1753">
        <v>0</v>
      </c>
      <c r="L17" s="1753"/>
      <c r="M17" s="734" t="s">
        <v>371</v>
      </c>
      <c r="N17" s="756"/>
      <c r="O17" s="765" t="s">
        <v>370</v>
      </c>
      <c r="P17" s="1753">
        <v>0</v>
      </c>
      <c r="Q17" s="1753"/>
      <c r="R17" s="734" t="s">
        <v>371</v>
      </c>
      <c r="S17" s="756"/>
      <c r="T17" s="1752">
        <v>0</v>
      </c>
      <c r="U17" s="1753"/>
      <c r="V17" s="1753"/>
      <c r="W17" s="1753"/>
      <c r="X17" s="1817"/>
    </row>
    <row r="18" spans="1:24" ht="18.75" customHeight="1">
      <c r="A18" s="1869"/>
      <c r="B18" s="1870"/>
      <c r="C18" s="1873"/>
      <c r="D18" s="1592"/>
      <c r="E18" s="1592"/>
      <c r="F18" s="1592"/>
      <c r="G18" s="1592"/>
      <c r="H18" s="649"/>
      <c r="I18" s="1874"/>
      <c r="J18" s="1745">
        <v>0</v>
      </c>
      <c r="K18" s="1746"/>
      <c r="L18" s="1746"/>
      <c r="M18" s="1746"/>
      <c r="N18" s="728"/>
      <c r="O18" s="1745">
        <v>0</v>
      </c>
      <c r="P18" s="1746"/>
      <c r="Q18" s="1746"/>
      <c r="R18" s="1746"/>
      <c r="S18" s="728"/>
      <c r="T18" s="1745"/>
      <c r="U18" s="1746"/>
      <c r="V18" s="1746"/>
      <c r="W18" s="1746"/>
      <c r="X18" s="1818"/>
    </row>
    <row r="19" spans="1:24" ht="18.75" customHeight="1">
      <c r="A19" s="1869"/>
      <c r="B19" s="1870"/>
      <c r="C19" s="1622"/>
      <c r="D19" s="1591" t="s">
        <v>508</v>
      </c>
      <c r="E19" s="1591"/>
      <c r="F19" s="1591"/>
      <c r="G19" s="1591"/>
      <c r="H19" s="646"/>
      <c r="I19" s="1790"/>
      <c r="J19" s="765" t="s">
        <v>370</v>
      </c>
      <c r="K19" s="1753">
        <v>56000</v>
      </c>
      <c r="L19" s="1753"/>
      <c r="M19" s="734" t="s">
        <v>371</v>
      </c>
      <c r="N19" s="756"/>
      <c r="O19" s="765" t="s">
        <v>370</v>
      </c>
      <c r="P19" s="1753">
        <v>2</v>
      </c>
      <c r="Q19" s="1753"/>
      <c r="R19" s="734" t="s">
        <v>371</v>
      </c>
      <c r="S19" s="756"/>
      <c r="T19" s="1752">
        <v>3</v>
      </c>
      <c r="U19" s="1753"/>
      <c r="V19" s="1753"/>
      <c r="W19" s="1753"/>
      <c r="X19" s="1817"/>
    </row>
    <row r="20" spans="1:24" ht="18.75" customHeight="1">
      <c r="A20" s="1869"/>
      <c r="B20" s="1870"/>
      <c r="C20" s="1873"/>
      <c r="D20" s="1592"/>
      <c r="E20" s="1592"/>
      <c r="F20" s="1592"/>
      <c r="G20" s="1592"/>
      <c r="H20" s="649"/>
      <c r="I20" s="1874"/>
      <c r="J20" s="1745">
        <v>35500024</v>
      </c>
      <c r="K20" s="1746"/>
      <c r="L20" s="1746"/>
      <c r="M20" s="1746"/>
      <c r="N20" s="728"/>
      <c r="O20" s="1745">
        <v>51</v>
      </c>
      <c r="P20" s="1746"/>
      <c r="Q20" s="1746"/>
      <c r="R20" s="1746"/>
      <c r="S20" s="728"/>
      <c r="T20" s="1745"/>
      <c r="U20" s="1746"/>
      <c r="V20" s="1746"/>
      <c r="W20" s="1746"/>
      <c r="X20" s="1818"/>
    </row>
    <row r="21" spans="1:24" ht="18.75" customHeight="1">
      <c r="A21" s="1869"/>
      <c r="B21" s="1870"/>
      <c r="C21" s="1622"/>
      <c r="D21" s="1799" t="s">
        <v>11</v>
      </c>
      <c r="E21" s="1799"/>
      <c r="F21" s="1799"/>
      <c r="G21" s="1799"/>
      <c r="H21" s="1850" t="s">
        <v>408</v>
      </c>
      <c r="I21" s="1847"/>
      <c r="J21" s="765" t="s">
        <v>370</v>
      </c>
      <c r="K21" s="1753">
        <f>K11+K13+K15+K17+K19</f>
        <v>307600</v>
      </c>
      <c r="L21" s="1753"/>
      <c r="M21" s="734" t="s">
        <v>371</v>
      </c>
      <c r="N21" s="756"/>
      <c r="O21" s="765" t="s">
        <v>370</v>
      </c>
      <c r="P21" s="1753">
        <f>P11+P13+P15+P17+P19</f>
        <v>9</v>
      </c>
      <c r="Q21" s="1753"/>
      <c r="R21" s="734" t="s">
        <v>371</v>
      </c>
      <c r="S21" s="756"/>
      <c r="T21" s="1752">
        <v>5</v>
      </c>
      <c r="U21" s="1753"/>
      <c r="V21" s="1753"/>
      <c r="W21" s="1753"/>
      <c r="X21" s="1817"/>
    </row>
    <row r="22" spans="1:24" ht="18.75" customHeight="1">
      <c r="A22" s="1871"/>
      <c r="B22" s="1872"/>
      <c r="C22" s="1873"/>
      <c r="D22" s="1875"/>
      <c r="E22" s="1875"/>
      <c r="F22" s="1875"/>
      <c r="G22" s="1875"/>
      <c r="H22" s="1867"/>
      <c r="I22" s="1843"/>
      <c r="J22" s="1745">
        <f>J12+J14+J16+J18+J20</f>
        <v>61035028</v>
      </c>
      <c r="K22" s="1746"/>
      <c r="L22" s="1746"/>
      <c r="M22" s="1746"/>
      <c r="N22" s="728"/>
      <c r="O22" s="1745">
        <f>O12+O14+O16+O18+O20</f>
        <v>113</v>
      </c>
      <c r="P22" s="1746"/>
      <c r="Q22" s="1746"/>
      <c r="R22" s="1746"/>
      <c r="S22" s="728"/>
      <c r="T22" s="1745"/>
      <c r="U22" s="1746"/>
      <c r="V22" s="1746"/>
      <c r="W22" s="1746"/>
      <c r="X22" s="1818"/>
    </row>
    <row r="23" spans="1:24" ht="18.75" customHeight="1">
      <c r="A23" s="1630"/>
      <c r="B23" s="838" t="s">
        <v>409</v>
      </c>
      <c r="C23" s="1591"/>
      <c r="D23" s="1591"/>
      <c r="E23" s="1591"/>
      <c r="F23" s="1591"/>
      <c r="G23" s="1850" t="s">
        <v>410</v>
      </c>
      <c r="H23" s="1850"/>
      <c r="I23" s="647"/>
      <c r="J23" s="739" t="s">
        <v>370</v>
      </c>
      <c r="K23" s="1848">
        <f>K9-K21</f>
        <v>168100</v>
      </c>
      <c r="L23" s="1848"/>
      <c r="M23" s="732" t="s">
        <v>371</v>
      </c>
      <c r="N23" s="756"/>
      <c r="O23" s="739" t="s">
        <v>370</v>
      </c>
      <c r="P23" s="1753">
        <f>P9-P21</f>
        <v>6</v>
      </c>
      <c r="Q23" s="1753"/>
      <c r="R23" s="732" t="s">
        <v>371</v>
      </c>
      <c r="S23" s="756"/>
      <c r="T23" s="1752">
        <f>T9-T21</f>
        <v>8</v>
      </c>
      <c r="U23" s="1753"/>
      <c r="V23" s="1753"/>
      <c r="W23" s="1753"/>
      <c r="X23" s="1817"/>
    </row>
    <row r="24" spans="1:24" ht="18.75" customHeight="1" thickBot="1">
      <c r="A24" s="1561"/>
      <c r="B24" s="1836"/>
      <c r="C24" s="1836"/>
      <c r="D24" s="1836"/>
      <c r="E24" s="1836"/>
      <c r="F24" s="1836"/>
      <c r="G24" s="1876"/>
      <c r="H24" s="1876"/>
      <c r="I24" s="760"/>
      <c r="J24" s="1754">
        <f>J10-J22</f>
        <v>28031294</v>
      </c>
      <c r="K24" s="1755"/>
      <c r="L24" s="1755"/>
      <c r="M24" s="1755"/>
      <c r="N24" s="740"/>
      <c r="O24" s="1754">
        <f>O10-O22</f>
        <v>145</v>
      </c>
      <c r="P24" s="1755"/>
      <c r="Q24" s="1755"/>
      <c r="R24" s="1755"/>
      <c r="S24" s="740"/>
      <c r="T24" s="1754"/>
      <c r="U24" s="1755"/>
      <c r="V24" s="1755"/>
      <c r="W24" s="1755"/>
      <c r="X24" s="1851"/>
    </row>
    <row r="25" spans="1:24" ht="34.5" customHeight="1">
      <c r="A25" s="744"/>
      <c r="B25" s="30"/>
      <c r="C25" s="245"/>
      <c r="D25" s="743"/>
      <c r="E25" s="743"/>
      <c r="F25" s="245"/>
      <c r="G25" s="245"/>
      <c r="H25" s="245"/>
      <c r="I25" s="743"/>
      <c r="J25" s="743"/>
      <c r="K25" s="245"/>
      <c r="L25" s="245"/>
      <c r="M25" s="245"/>
      <c r="N25" s="245"/>
      <c r="O25" s="245"/>
      <c r="P25" s="245"/>
      <c r="Q25" s="245"/>
      <c r="R25" s="245"/>
      <c r="S25" s="245"/>
      <c r="T25" s="245"/>
      <c r="U25" s="245"/>
      <c r="V25" s="245"/>
      <c r="W25" s="245"/>
      <c r="X25" s="245"/>
    </row>
    <row r="26" spans="1:24" ht="18" customHeight="1">
      <c r="A26" s="1877" t="s">
        <v>646</v>
      </c>
      <c r="B26" s="1877"/>
      <c r="C26" s="1877"/>
      <c r="D26" s="1877"/>
      <c r="E26" s="1877"/>
      <c r="F26" s="1877"/>
      <c r="G26" s="1877"/>
      <c r="H26" s="1877"/>
      <c r="I26" s="1877"/>
      <c r="J26" s="1877"/>
      <c r="K26" s="1877"/>
      <c r="L26" s="1877"/>
      <c r="M26" s="1877"/>
      <c r="N26" s="1877"/>
      <c r="O26" s="1877"/>
      <c r="P26" s="1877"/>
      <c r="Q26" s="1877"/>
      <c r="R26" s="1877"/>
      <c r="S26" s="1877"/>
      <c r="T26" s="1877"/>
      <c r="U26" s="1877"/>
      <c r="V26" s="1877"/>
      <c r="W26" s="1877"/>
      <c r="X26" s="1877"/>
    </row>
    <row r="27" spans="1:24" ht="18" customHeight="1">
      <c r="A27" s="1877" t="s">
        <v>647</v>
      </c>
      <c r="B27" s="1877"/>
      <c r="C27" s="1877"/>
      <c r="D27" s="1877"/>
      <c r="E27" s="1877"/>
      <c r="F27" s="1877"/>
      <c r="G27" s="1877"/>
      <c r="H27" s="1877"/>
      <c r="I27" s="1877"/>
      <c r="J27" s="1877"/>
      <c r="K27" s="1877"/>
      <c r="L27" s="1877"/>
      <c r="M27" s="1877"/>
      <c r="N27" s="1877"/>
      <c r="O27" s="1877"/>
      <c r="P27" s="1877"/>
      <c r="Q27" s="1877"/>
      <c r="R27" s="1877"/>
      <c r="S27" s="1877"/>
      <c r="T27" s="1877"/>
      <c r="U27" s="1877"/>
      <c r="V27" s="1877"/>
      <c r="W27" s="1877"/>
      <c r="X27" s="1877"/>
    </row>
    <row r="28" spans="1:24" ht="18" customHeight="1">
      <c r="A28" s="1877" t="s">
        <v>648</v>
      </c>
      <c r="B28" s="1877"/>
      <c r="C28" s="1877"/>
      <c r="D28" s="1877"/>
      <c r="E28" s="1877"/>
      <c r="F28" s="1877"/>
      <c r="G28" s="1877"/>
      <c r="H28" s="1877"/>
      <c r="I28" s="1877"/>
      <c r="J28" s="1877"/>
      <c r="K28" s="1877"/>
      <c r="L28" s="1877"/>
      <c r="M28" s="1877"/>
      <c r="N28" s="1877"/>
      <c r="O28" s="1877"/>
      <c r="P28" s="1877"/>
      <c r="Q28" s="1877"/>
      <c r="R28" s="1877"/>
      <c r="S28" s="1877"/>
      <c r="T28" s="1877"/>
      <c r="U28" s="1877"/>
      <c r="V28" s="1877"/>
      <c r="W28" s="1877"/>
      <c r="X28" s="1877"/>
    </row>
    <row r="29" spans="1:24" ht="13.5">
      <c r="A29" s="1877" t="s">
        <v>639</v>
      </c>
      <c r="B29" s="1877"/>
      <c r="C29" s="1877"/>
      <c r="D29" s="1877"/>
      <c r="E29" s="1877"/>
      <c r="F29" s="1877"/>
      <c r="G29" s="1877"/>
      <c r="H29" s="1877"/>
      <c r="I29" s="1877"/>
      <c r="J29" s="1877"/>
      <c r="K29" s="1877"/>
      <c r="L29" s="1877"/>
      <c r="M29" s="1877"/>
      <c r="N29" s="1877"/>
      <c r="O29" s="1877"/>
      <c r="P29" s="1877"/>
      <c r="Q29" s="1877"/>
      <c r="R29" s="1877"/>
      <c r="S29" s="1877"/>
      <c r="T29" s="1877"/>
      <c r="U29" s="1877"/>
      <c r="V29" s="1877"/>
      <c r="W29" s="1877"/>
      <c r="X29" s="1877"/>
    </row>
    <row r="30" spans="1:24" ht="13.5">
      <c r="A30" s="245"/>
      <c r="B30" s="245"/>
      <c r="C30" s="245"/>
      <c r="D30" s="245"/>
      <c r="E30" s="245"/>
      <c r="F30" s="245"/>
      <c r="G30" s="245"/>
      <c r="H30" s="245"/>
      <c r="I30" s="245"/>
      <c r="J30" s="245"/>
      <c r="K30" s="245"/>
      <c r="L30" s="245"/>
      <c r="M30" s="245"/>
      <c r="N30" s="245"/>
      <c r="O30" s="245"/>
      <c r="P30" s="245"/>
      <c r="Q30" s="245"/>
      <c r="R30" s="245"/>
      <c r="S30" s="245"/>
      <c r="T30" s="245"/>
      <c r="U30" s="245"/>
      <c r="V30" s="245"/>
      <c r="W30" s="245"/>
      <c r="X30" s="245"/>
    </row>
    <row r="31" spans="1:24" ht="13.5">
      <c r="A31" s="245"/>
      <c r="B31" s="245"/>
      <c r="C31" s="245"/>
      <c r="D31" s="245"/>
      <c r="E31" s="245"/>
      <c r="F31" s="245"/>
      <c r="G31" s="245"/>
      <c r="H31" s="245"/>
      <c r="I31" s="245"/>
      <c r="J31" s="245"/>
      <c r="K31" s="245"/>
      <c r="L31" s="245"/>
      <c r="M31" s="245"/>
      <c r="N31" s="245"/>
      <c r="O31" s="245"/>
      <c r="P31" s="245"/>
      <c r="Q31" s="245"/>
      <c r="R31" s="245"/>
      <c r="S31" s="245"/>
      <c r="T31" s="245"/>
      <c r="U31" s="245"/>
      <c r="V31" s="245"/>
      <c r="W31" s="245"/>
      <c r="X31" s="245"/>
    </row>
  </sheetData>
  <sheetProtection/>
  <mergeCells count="108">
    <mergeCell ref="A29:X29"/>
    <mergeCell ref="X23:X24"/>
    <mergeCell ref="J24:M24"/>
    <mergeCell ref="O24:R24"/>
    <mergeCell ref="A26:X26"/>
    <mergeCell ref="A27:X27"/>
    <mergeCell ref="A28:X28"/>
    <mergeCell ref="T21:W22"/>
    <mergeCell ref="X21:X22"/>
    <mergeCell ref="J22:M22"/>
    <mergeCell ref="O22:R22"/>
    <mergeCell ref="A23:A24"/>
    <mergeCell ref="B23:F24"/>
    <mergeCell ref="G23:H24"/>
    <mergeCell ref="K23:L23"/>
    <mergeCell ref="P23:Q23"/>
    <mergeCell ref="T23:W24"/>
    <mergeCell ref="J20:M20"/>
    <mergeCell ref="O20:R20"/>
    <mergeCell ref="C21:C22"/>
    <mergeCell ref="D21:G22"/>
    <mergeCell ref="H21:H22"/>
    <mergeCell ref="I21:I22"/>
    <mergeCell ref="K21:L21"/>
    <mergeCell ref="P21:Q21"/>
    <mergeCell ref="X17:X18"/>
    <mergeCell ref="J18:M18"/>
    <mergeCell ref="O18:R18"/>
    <mergeCell ref="C19:C20"/>
    <mergeCell ref="D19:G20"/>
    <mergeCell ref="I19:I20"/>
    <mergeCell ref="K19:L19"/>
    <mergeCell ref="P19:Q19"/>
    <mergeCell ref="T19:W20"/>
    <mergeCell ref="X19:X20"/>
    <mergeCell ref="T15:W16"/>
    <mergeCell ref="X15:X16"/>
    <mergeCell ref="J16:M16"/>
    <mergeCell ref="O16:R16"/>
    <mergeCell ref="C17:C18"/>
    <mergeCell ref="D17:G18"/>
    <mergeCell ref="I17:I18"/>
    <mergeCell ref="K17:L17"/>
    <mergeCell ref="P17:Q17"/>
    <mergeCell ref="T17:W18"/>
    <mergeCell ref="J14:M14"/>
    <mergeCell ref="O14:R14"/>
    <mergeCell ref="C15:C16"/>
    <mergeCell ref="D15:G16"/>
    <mergeCell ref="I15:I16"/>
    <mergeCell ref="K15:L15"/>
    <mergeCell ref="P15:Q15"/>
    <mergeCell ref="X11:X12"/>
    <mergeCell ref="J12:M12"/>
    <mergeCell ref="O12:R12"/>
    <mergeCell ref="C13:C14"/>
    <mergeCell ref="D13:G14"/>
    <mergeCell ref="I13:I14"/>
    <mergeCell ref="K13:L13"/>
    <mergeCell ref="P13:Q13"/>
    <mergeCell ref="T13:W14"/>
    <mergeCell ref="X13:X14"/>
    <mergeCell ref="X9:X10"/>
    <mergeCell ref="J10:M10"/>
    <mergeCell ref="O10:R10"/>
    <mergeCell ref="A11:B22"/>
    <mergeCell ref="C11:C12"/>
    <mergeCell ref="D11:G12"/>
    <mergeCell ref="I11:I12"/>
    <mergeCell ref="K11:L11"/>
    <mergeCell ref="P11:Q11"/>
    <mergeCell ref="T11:W12"/>
    <mergeCell ref="T7:W8"/>
    <mergeCell ref="X7:X8"/>
    <mergeCell ref="J8:M8"/>
    <mergeCell ref="O8:R8"/>
    <mergeCell ref="A9:A10"/>
    <mergeCell ref="B9:F10"/>
    <mergeCell ref="G9:H10"/>
    <mergeCell ref="K9:L9"/>
    <mergeCell ref="P9:Q9"/>
    <mergeCell ref="T9:W10"/>
    <mergeCell ref="A7:A8"/>
    <mergeCell ref="B7:G8"/>
    <mergeCell ref="H7:H8"/>
    <mergeCell ref="I7:I8"/>
    <mergeCell ref="K7:L7"/>
    <mergeCell ref="P7:Q7"/>
    <mergeCell ref="X3:X4"/>
    <mergeCell ref="A5:A6"/>
    <mergeCell ref="B5:G6"/>
    <mergeCell ref="H5:H6"/>
    <mergeCell ref="I5:I6"/>
    <mergeCell ref="K5:L5"/>
    <mergeCell ref="P5:Q5"/>
    <mergeCell ref="T5:W6"/>
    <mergeCell ref="J6:M6"/>
    <mergeCell ref="O6:R6"/>
    <mergeCell ref="A1:X1"/>
    <mergeCell ref="A3:I4"/>
    <mergeCell ref="J3:J4"/>
    <mergeCell ref="K3:M4"/>
    <mergeCell ref="N3:N4"/>
    <mergeCell ref="O3:O4"/>
    <mergeCell ref="P3:R4"/>
    <mergeCell ref="S3:S4"/>
    <mergeCell ref="T3:T4"/>
    <mergeCell ref="U3:W4"/>
  </mergeCells>
  <printOptions horizontalCentered="1"/>
  <pageMargins left="0.5905511811023623" right="0.5905511811023623" top="0.984251968503937" bottom="0.984251968503937" header="0.5118110236220472" footer="0.511811023622047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O101"/>
  <sheetViews>
    <sheetView view="pageBreakPreview" zoomScale="80" zoomScaleNormal="70" zoomScaleSheetLayoutView="80" zoomScalePageLayoutView="0" workbookViewId="0" topLeftCell="A1">
      <selection activeCell="C11" sqref="C11:E11"/>
    </sheetView>
  </sheetViews>
  <sheetFormatPr defaultColWidth="9.00390625" defaultRowHeight="13.5"/>
  <cols>
    <col min="1" max="1" width="32.625" style="77" customWidth="1"/>
    <col min="2" max="2" width="3.625" style="77" customWidth="1"/>
    <col min="3" max="3" width="14.375" style="77" customWidth="1"/>
    <col min="4" max="4" width="10.625" style="77" customWidth="1"/>
    <col min="5" max="5" width="8.625" style="119" customWidth="1"/>
    <col min="6" max="6" width="13.25390625" style="77" customWidth="1"/>
    <col min="7" max="8" width="8.625" style="119" customWidth="1"/>
    <col min="9" max="9" width="9.00390625" style="77" customWidth="1"/>
    <col min="10" max="10" width="7.00390625" style="77" customWidth="1"/>
    <col min="11" max="13" width="9.00390625" style="77" customWidth="1"/>
    <col min="14" max="14" width="9.00390625" style="124" customWidth="1"/>
    <col min="15" max="15" width="16.625" style="124" bestFit="1" customWidth="1"/>
    <col min="16" max="16384" width="9.00390625" style="77" customWidth="1"/>
  </cols>
  <sheetData>
    <row r="1" spans="1:12" ht="19.5" customHeight="1">
      <c r="A1" s="927" t="s">
        <v>217</v>
      </c>
      <c r="B1" s="927"/>
      <c r="C1" s="927"/>
      <c r="D1" s="927"/>
      <c r="E1" s="927"/>
      <c r="F1" s="927"/>
      <c r="G1" s="927"/>
      <c r="H1" s="927"/>
      <c r="I1" s="927"/>
      <c r="J1" s="927"/>
      <c r="K1" s="927"/>
      <c r="L1" s="927"/>
    </row>
    <row r="2" spans="1:15" ht="19.5" customHeight="1" thickBot="1">
      <c r="A2" s="797"/>
      <c r="B2" s="78"/>
      <c r="C2" s="78"/>
      <c r="D2" s="78"/>
      <c r="E2" s="116"/>
      <c r="F2" s="78"/>
      <c r="G2" s="928"/>
      <c r="H2" s="928"/>
      <c r="L2" s="154"/>
      <c r="N2" s="886" t="s">
        <v>195</v>
      </c>
      <c r="O2" s="887"/>
    </row>
    <row r="3" spans="1:15" ht="49.5" customHeight="1" thickBot="1">
      <c r="A3" s="149"/>
      <c r="B3" s="113" t="s">
        <v>84</v>
      </c>
      <c r="C3" s="929" t="s">
        <v>79</v>
      </c>
      <c r="D3" s="929"/>
      <c r="E3" s="929"/>
      <c r="F3" s="121" t="s">
        <v>649</v>
      </c>
      <c r="G3" s="122" t="s">
        <v>68</v>
      </c>
      <c r="H3" s="930" t="s">
        <v>650</v>
      </c>
      <c r="I3" s="930"/>
      <c r="J3" s="931"/>
      <c r="K3" s="81" t="s">
        <v>56</v>
      </c>
      <c r="L3" s="155" t="s">
        <v>68</v>
      </c>
      <c r="N3" s="250" t="s">
        <v>73</v>
      </c>
      <c r="O3" s="250" t="s">
        <v>74</v>
      </c>
    </row>
    <row r="4" spans="1:15" ht="14.25" customHeight="1">
      <c r="A4" s="932" t="s">
        <v>69</v>
      </c>
      <c r="B4" s="934">
        <v>6</v>
      </c>
      <c r="C4" s="936" t="s">
        <v>80</v>
      </c>
      <c r="D4" s="937"/>
      <c r="E4" s="937"/>
      <c r="F4" s="132" t="s">
        <v>70</v>
      </c>
      <c r="G4" s="120" t="s">
        <v>651</v>
      </c>
      <c r="H4" s="938" t="s">
        <v>5</v>
      </c>
      <c r="I4" s="939"/>
      <c r="J4" s="940"/>
      <c r="K4" s="8" t="s">
        <v>652</v>
      </c>
      <c r="L4" s="9" t="s">
        <v>652</v>
      </c>
      <c r="N4" s="251" t="s">
        <v>70</v>
      </c>
      <c r="O4" s="251" t="s">
        <v>5</v>
      </c>
    </row>
    <row r="5" spans="1:15" ht="49.5" customHeight="1">
      <c r="A5" s="933"/>
      <c r="B5" s="935"/>
      <c r="C5" s="941"/>
      <c r="D5" s="942"/>
      <c r="E5" s="943"/>
      <c r="F5" s="180">
        <v>6091</v>
      </c>
      <c r="G5" s="181">
        <f aca="true" t="shared" si="0" ref="G5:G11">IF(F5&gt;0,ROUND(F5/N5*100,1),"－")</f>
        <v>103.3</v>
      </c>
      <c r="H5" s="918">
        <v>5565979516</v>
      </c>
      <c r="I5" s="918"/>
      <c r="J5" s="919"/>
      <c r="K5" s="182">
        <f aca="true" t="shared" si="1" ref="K5:K11">ROUND(H5/$H$11*100,1)</f>
        <v>37.3</v>
      </c>
      <c r="L5" s="183">
        <f aca="true" t="shared" si="2" ref="L5:L11">IF(H5&gt;0,ROUND(H5/O5*100,1),"－")</f>
        <v>106.7</v>
      </c>
      <c r="N5" s="252">
        <f>5898</f>
        <v>5898</v>
      </c>
      <c r="O5" s="253">
        <v>5214960263</v>
      </c>
    </row>
    <row r="6" spans="1:15" ht="49.5" customHeight="1">
      <c r="A6" s="150" t="s">
        <v>86</v>
      </c>
      <c r="B6" s="114">
        <v>7</v>
      </c>
      <c r="C6" s="944"/>
      <c r="D6" s="945"/>
      <c r="E6" s="946"/>
      <c r="F6" s="184">
        <v>1875</v>
      </c>
      <c r="G6" s="185">
        <f t="shared" si="0"/>
        <v>111.7</v>
      </c>
      <c r="H6" s="920">
        <v>396670677</v>
      </c>
      <c r="I6" s="921"/>
      <c r="J6" s="922"/>
      <c r="K6" s="186">
        <f t="shared" si="1"/>
        <v>2.7</v>
      </c>
      <c r="L6" s="183">
        <f t="shared" si="2"/>
        <v>129.4</v>
      </c>
      <c r="N6" s="252">
        <f>1636+42</f>
        <v>1678</v>
      </c>
      <c r="O6" s="253">
        <v>306464041</v>
      </c>
    </row>
    <row r="7" spans="1:15" ht="49.5" customHeight="1">
      <c r="A7" s="150" t="s">
        <v>71</v>
      </c>
      <c r="B7" s="114">
        <v>8</v>
      </c>
      <c r="C7" s="944"/>
      <c r="D7" s="945"/>
      <c r="E7" s="946"/>
      <c r="F7" s="184">
        <v>0</v>
      </c>
      <c r="G7" s="185" t="str">
        <f t="shared" si="0"/>
        <v>－</v>
      </c>
      <c r="H7" s="920">
        <v>0</v>
      </c>
      <c r="I7" s="921"/>
      <c r="J7" s="922"/>
      <c r="K7" s="186">
        <f t="shared" si="1"/>
        <v>0</v>
      </c>
      <c r="L7" s="183" t="str">
        <f t="shared" si="2"/>
        <v>－</v>
      </c>
      <c r="N7" s="252">
        <v>0</v>
      </c>
      <c r="O7" s="253">
        <v>0</v>
      </c>
    </row>
    <row r="8" spans="1:15" ht="49.5" customHeight="1">
      <c r="A8" s="131" t="s">
        <v>87</v>
      </c>
      <c r="B8" s="114">
        <v>9</v>
      </c>
      <c r="C8" s="944"/>
      <c r="D8" s="945"/>
      <c r="E8" s="946"/>
      <c r="F8" s="187">
        <v>0</v>
      </c>
      <c r="G8" s="188" t="str">
        <f t="shared" si="0"/>
        <v>－</v>
      </c>
      <c r="H8" s="923">
        <v>0</v>
      </c>
      <c r="I8" s="921"/>
      <c r="J8" s="922"/>
      <c r="K8" s="189">
        <f t="shared" si="1"/>
        <v>0</v>
      </c>
      <c r="L8" s="183" t="str">
        <f t="shared" si="2"/>
        <v>－</v>
      </c>
      <c r="N8" s="252">
        <v>0</v>
      </c>
      <c r="O8" s="253">
        <v>0</v>
      </c>
    </row>
    <row r="9" spans="1:15" ht="49.5" customHeight="1">
      <c r="A9" s="151" t="s">
        <v>88</v>
      </c>
      <c r="B9" s="114">
        <v>10</v>
      </c>
      <c r="C9" s="944"/>
      <c r="D9" s="945"/>
      <c r="E9" s="946"/>
      <c r="F9" s="184">
        <v>1367</v>
      </c>
      <c r="G9" s="185">
        <f t="shared" si="0"/>
        <v>89</v>
      </c>
      <c r="H9" s="920">
        <v>313920203</v>
      </c>
      <c r="I9" s="921"/>
      <c r="J9" s="922"/>
      <c r="K9" s="181">
        <f t="shared" si="1"/>
        <v>2.1</v>
      </c>
      <c r="L9" s="183">
        <f t="shared" si="2"/>
        <v>89.8</v>
      </c>
      <c r="N9" s="252">
        <v>1536</v>
      </c>
      <c r="O9" s="253">
        <v>349475269</v>
      </c>
    </row>
    <row r="10" spans="1:15" ht="49.5" customHeight="1" thickBot="1">
      <c r="A10" s="152" t="s">
        <v>77</v>
      </c>
      <c r="B10" s="115">
        <v>11</v>
      </c>
      <c r="C10" s="947"/>
      <c r="D10" s="948"/>
      <c r="E10" s="949"/>
      <c r="F10" s="190">
        <v>1121</v>
      </c>
      <c r="G10" s="191">
        <f t="shared" si="0"/>
        <v>109.7</v>
      </c>
      <c r="H10" s="924">
        <v>8654400747</v>
      </c>
      <c r="I10" s="925"/>
      <c r="J10" s="926"/>
      <c r="K10" s="191">
        <f t="shared" si="1"/>
        <v>58</v>
      </c>
      <c r="L10" s="192">
        <f t="shared" si="2"/>
        <v>177.1</v>
      </c>
      <c r="N10" s="252">
        <v>1022</v>
      </c>
      <c r="O10" s="254">
        <v>4885398217</v>
      </c>
    </row>
    <row r="11" spans="1:15" ht="49.5" customHeight="1" thickBot="1">
      <c r="A11" s="153" t="s">
        <v>85</v>
      </c>
      <c r="B11" s="112">
        <v>12</v>
      </c>
      <c r="C11" s="914">
        <v>4738</v>
      </c>
      <c r="D11" s="915"/>
      <c r="E11" s="915"/>
      <c r="F11" s="193">
        <f>SUM(F5:F10)</f>
        <v>10454</v>
      </c>
      <c r="G11" s="194">
        <f t="shared" si="0"/>
        <v>103.2</v>
      </c>
      <c r="H11" s="916">
        <f>SUM(H5:H10)</f>
        <v>14930971143</v>
      </c>
      <c r="I11" s="916"/>
      <c r="J11" s="917"/>
      <c r="K11" s="195">
        <f t="shared" si="1"/>
        <v>100</v>
      </c>
      <c r="L11" s="196">
        <f t="shared" si="2"/>
        <v>138.8</v>
      </c>
      <c r="N11" s="255">
        <f>SUM(N5:N10)</f>
        <v>10134</v>
      </c>
      <c r="O11" s="256">
        <v>10756297790</v>
      </c>
    </row>
    <row r="12" spans="1:8" ht="15.75" customHeight="1">
      <c r="A12" s="86"/>
      <c r="B12" s="86"/>
      <c r="C12" s="86"/>
      <c r="D12" s="86"/>
      <c r="E12" s="118"/>
      <c r="F12" s="86"/>
      <c r="G12" s="118"/>
      <c r="H12" s="118"/>
    </row>
    <row r="13" spans="1:8" ht="49.5" customHeight="1">
      <c r="A13" s="86"/>
      <c r="B13" s="86"/>
      <c r="C13" s="86"/>
      <c r="D13" s="86"/>
      <c r="E13" s="118"/>
      <c r="F13" s="86"/>
      <c r="G13" s="118"/>
      <c r="H13" s="118"/>
    </row>
    <row r="14" spans="1:8" ht="14.25">
      <c r="A14" s="86"/>
      <c r="B14" s="86"/>
      <c r="C14" s="86"/>
      <c r="D14" s="86"/>
      <c r="E14" s="118"/>
      <c r="F14" s="86"/>
      <c r="G14" s="118"/>
      <c r="H14" s="118"/>
    </row>
    <row r="15" spans="1:8" ht="14.25">
      <c r="A15" s="86"/>
      <c r="B15" s="86"/>
      <c r="C15" s="86"/>
      <c r="D15" s="86"/>
      <c r="E15" s="118"/>
      <c r="F15" s="86"/>
      <c r="G15" s="118"/>
      <c r="H15" s="118"/>
    </row>
    <row r="16" spans="1:8" ht="14.25">
      <c r="A16" s="86"/>
      <c r="B16" s="86"/>
      <c r="C16" s="86"/>
      <c r="D16" s="86"/>
      <c r="E16" s="118"/>
      <c r="F16" s="86"/>
      <c r="G16" s="118"/>
      <c r="H16" s="118"/>
    </row>
    <row r="17" spans="1:8" ht="14.25">
      <c r="A17" s="86"/>
      <c r="B17" s="86"/>
      <c r="C17" s="86"/>
      <c r="D17" s="86"/>
      <c r="E17" s="118"/>
      <c r="F17" s="86"/>
      <c r="G17" s="118"/>
      <c r="H17" s="118"/>
    </row>
    <row r="18" spans="1:8" ht="14.25">
      <c r="A18" s="86"/>
      <c r="B18" s="86"/>
      <c r="C18" s="86"/>
      <c r="D18" s="86"/>
      <c r="E18" s="118"/>
      <c r="F18" s="86"/>
      <c r="G18" s="118"/>
      <c r="H18" s="118"/>
    </row>
    <row r="19" spans="1:8" ht="14.25">
      <c r="A19" s="86"/>
      <c r="B19" s="86"/>
      <c r="C19" s="86"/>
      <c r="D19" s="86"/>
      <c r="E19" s="118"/>
      <c r="F19" s="86"/>
      <c r="G19" s="118"/>
      <c r="H19" s="118"/>
    </row>
    <row r="20" spans="1:8" ht="14.25">
      <c r="A20" s="86"/>
      <c r="B20" s="86"/>
      <c r="C20" s="86"/>
      <c r="D20" s="86"/>
      <c r="E20" s="118"/>
      <c r="F20" s="86"/>
      <c r="G20" s="118"/>
      <c r="H20" s="118"/>
    </row>
    <row r="21" spans="1:8" ht="14.25">
      <c r="A21" s="86"/>
      <c r="B21" s="86"/>
      <c r="C21" s="86"/>
      <c r="D21" s="86"/>
      <c r="E21" s="118"/>
      <c r="F21" s="86"/>
      <c r="G21" s="118"/>
      <c r="H21" s="118"/>
    </row>
    <row r="22" spans="1:8" ht="14.25">
      <c r="A22" s="86"/>
      <c r="B22" s="86"/>
      <c r="C22" s="86"/>
      <c r="D22" s="86"/>
      <c r="E22" s="118"/>
      <c r="F22" s="86"/>
      <c r="G22" s="118"/>
      <c r="H22" s="118"/>
    </row>
    <row r="23" spans="1:8" ht="14.25">
      <c r="A23" s="86"/>
      <c r="B23" s="86"/>
      <c r="C23" s="86"/>
      <c r="D23" s="86"/>
      <c r="E23" s="118"/>
      <c r="F23" s="86"/>
      <c r="G23" s="118"/>
      <c r="H23" s="118"/>
    </row>
    <row r="24" spans="1:8" ht="14.25">
      <c r="A24" s="86"/>
      <c r="B24" s="86"/>
      <c r="C24" s="86"/>
      <c r="D24" s="86"/>
      <c r="E24" s="118"/>
      <c r="F24" s="86"/>
      <c r="G24" s="118"/>
      <c r="H24" s="118"/>
    </row>
    <row r="25" spans="1:8" ht="14.25">
      <c r="A25" s="86"/>
      <c r="B25" s="86"/>
      <c r="C25" s="86"/>
      <c r="D25" s="86"/>
      <c r="E25" s="118"/>
      <c r="F25" s="86"/>
      <c r="G25" s="118"/>
      <c r="H25" s="118"/>
    </row>
    <row r="26" spans="1:8" ht="14.25">
      <c r="A26" s="86"/>
      <c r="B26" s="86"/>
      <c r="C26" s="86"/>
      <c r="D26" s="86"/>
      <c r="E26" s="118"/>
      <c r="F26" s="86"/>
      <c r="G26" s="118"/>
      <c r="H26" s="118"/>
    </row>
    <row r="27" spans="1:8" ht="14.25">
      <c r="A27" s="86"/>
      <c r="B27" s="86"/>
      <c r="C27" s="86"/>
      <c r="D27" s="86"/>
      <c r="E27" s="118"/>
      <c r="F27" s="86"/>
      <c r="G27" s="118"/>
      <c r="H27" s="118"/>
    </row>
    <row r="28" spans="1:8" ht="14.25">
      <c r="A28" s="86"/>
      <c r="B28" s="86"/>
      <c r="C28" s="86"/>
      <c r="D28" s="86"/>
      <c r="E28" s="118"/>
      <c r="F28" s="86"/>
      <c r="G28" s="118"/>
      <c r="H28" s="118"/>
    </row>
    <row r="29" spans="1:8" ht="14.25">
      <c r="A29" s="86"/>
      <c r="B29" s="86"/>
      <c r="C29" s="86"/>
      <c r="D29" s="86"/>
      <c r="E29" s="118"/>
      <c r="F29" s="86"/>
      <c r="G29" s="118"/>
      <c r="H29" s="118"/>
    </row>
    <row r="30" spans="1:8" ht="14.25">
      <c r="A30" s="86"/>
      <c r="B30" s="86"/>
      <c r="C30" s="86"/>
      <c r="D30" s="86"/>
      <c r="E30" s="118"/>
      <c r="F30" s="86"/>
      <c r="G30" s="118"/>
      <c r="H30" s="118"/>
    </row>
    <row r="31" spans="1:8" ht="14.25">
      <c r="A31" s="86"/>
      <c r="B31" s="86"/>
      <c r="C31" s="86"/>
      <c r="D31" s="86"/>
      <c r="E31" s="118"/>
      <c r="F31" s="86"/>
      <c r="G31" s="118"/>
      <c r="H31" s="118"/>
    </row>
    <row r="32" spans="1:8" ht="14.25">
      <c r="A32" s="86"/>
      <c r="B32" s="86"/>
      <c r="C32" s="86"/>
      <c r="D32" s="86"/>
      <c r="E32" s="118"/>
      <c r="F32" s="86"/>
      <c r="G32" s="118"/>
      <c r="H32" s="118"/>
    </row>
    <row r="33" spans="1:8" ht="14.25">
      <c r="A33" s="86"/>
      <c r="B33" s="86"/>
      <c r="C33" s="86"/>
      <c r="D33" s="86"/>
      <c r="E33" s="118"/>
      <c r="F33" s="86"/>
      <c r="G33" s="118"/>
      <c r="H33" s="118"/>
    </row>
    <row r="34" spans="1:8" ht="14.25">
      <c r="A34" s="86"/>
      <c r="B34" s="86"/>
      <c r="C34" s="86"/>
      <c r="D34" s="86"/>
      <c r="E34" s="118"/>
      <c r="F34" s="86"/>
      <c r="G34" s="118"/>
      <c r="H34" s="118"/>
    </row>
    <row r="35" spans="1:8" ht="14.25">
      <c r="A35" s="86"/>
      <c r="B35" s="86"/>
      <c r="C35" s="86"/>
      <c r="D35" s="86"/>
      <c r="E35" s="118"/>
      <c r="F35" s="86"/>
      <c r="G35" s="118"/>
      <c r="H35" s="118"/>
    </row>
    <row r="36" spans="1:8" ht="14.25">
      <c r="A36" s="86"/>
      <c r="B36" s="86"/>
      <c r="C36" s="86"/>
      <c r="D36" s="86"/>
      <c r="E36" s="118"/>
      <c r="F36" s="86"/>
      <c r="G36" s="118"/>
      <c r="H36" s="118"/>
    </row>
    <row r="37" spans="1:8" ht="14.25">
      <c r="A37" s="86"/>
      <c r="B37" s="86"/>
      <c r="C37" s="86"/>
      <c r="D37" s="86"/>
      <c r="E37" s="118"/>
      <c r="F37" s="86"/>
      <c r="G37" s="118"/>
      <c r="H37" s="118"/>
    </row>
    <row r="38" spans="1:8" ht="14.25">
      <c r="A38" s="86"/>
      <c r="B38" s="86"/>
      <c r="C38" s="86"/>
      <c r="D38" s="86"/>
      <c r="E38" s="118"/>
      <c r="F38" s="86"/>
      <c r="G38" s="118"/>
      <c r="H38" s="118"/>
    </row>
    <row r="39" spans="1:8" ht="14.25">
      <c r="A39" s="86"/>
      <c r="B39" s="86"/>
      <c r="C39" s="86"/>
      <c r="D39" s="86"/>
      <c r="E39" s="118"/>
      <c r="F39" s="86"/>
      <c r="G39" s="118"/>
      <c r="H39" s="118"/>
    </row>
    <row r="40" spans="1:8" ht="14.25">
      <c r="A40" s="86"/>
      <c r="B40" s="86"/>
      <c r="C40" s="86"/>
      <c r="D40" s="86"/>
      <c r="E40" s="118"/>
      <c r="F40" s="86"/>
      <c r="G40" s="118"/>
      <c r="H40" s="118"/>
    </row>
    <row r="41" spans="1:8" ht="14.25">
      <c r="A41" s="86"/>
      <c r="B41" s="86"/>
      <c r="C41" s="86"/>
      <c r="D41" s="86"/>
      <c r="E41" s="118"/>
      <c r="F41" s="86"/>
      <c r="G41" s="118"/>
      <c r="H41" s="118"/>
    </row>
    <row r="42" spans="1:8" ht="14.25">
      <c r="A42" s="86"/>
      <c r="B42" s="86"/>
      <c r="C42" s="86"/>
      <c r="D42" s="86"/>
      <c r="E42" s="118"/>
      <c r="F42" s="86"/>
      <c r="G42" s="118"/>
      <c r="H42" s="118"/>
    </row>
    <row r="43" spans="1:8" ht="14.25">
      <c r="A43" s="86"/>
      <c r="B43" s="86"/>
      <c r="C43" s="86"/>
      <c r="D43" s="86"/>
      <c r="E43" s="118"/>
      <c r="F43" s="86"/>
      <c r="G43" s="118"/>
      <c r="H43" s="118"/>
    </row>
    <row r="44" spans="1:8" ht="14.25">
      <c r="A44" s="86"/>
      <c r="B44" s="86"/>
      <c r="C44" s="86"/>
      <c r="D44" s="86"/>
      <c r="E44" s="118"/>
      <c r="F44" s="86"/>
      <c r="G44" s="118"/>
      <c r="H44" s="118"/>
    </row>
    <row r="45" spans="1:8" ht="14.25">
      <c r="A45" s="86"/>
      <c r="B45" s="86"/>
      <c r="C45" s="86"/>
      <c r="D45" s="86"/>
      <c r="E45" s="118"/>
      <c r="F45" s="86"/>
      <c r="G45" s="118"/>
      <c r="H45" s="118"/>
    </row>
    <row r="46" spans="1:8" ht="14.25">
      <c r="A46" s="86"/>
      <c r="B46" s="86"/>
      <c r="C46" s="86"/>
      <c r="D46" s="86"/>
      <c r="E46" s="118"/>
      <c r="F46" s="86"/>
      <c r="G46" s="118"/>
      <c r="H46" s="118"/>
    </row>
    <row r="47" spans="1:8" ht="14.25">
      <c r="A47" s="86"/>
      <c r="B47" s="86"/>
      <c r="C47" s="86"/>
      <c r="D47" s="86"/>
      <c r="E47" s="118"/>
      <c r="F47" s="86"/>
      <c r="G47" s="118"/>
      <c r="H47" s="118"/>
    </row>
    <row r="48" spans="1:8" ht="14.25">
      <c r="A48" s="86"/>
      <c r="B48" s="86"/>
      <c r="C48" s="86"/>
      <c r="D48" s="86"/>
      <c r="E48" s="118"/>
      <c r="F48" s="86"/>
      <c r="G48" s="118"/>
      <c r="H48" s="118"/>
    </row>
    <row r="49" spans="1:8" ht="14.25">
      <c r="A49" s="86"/>
      <c r="B49" s="86"/>
      <c r="C49" s="86"/>
      <c r="D49" s="86"/>
      <c r="E49" s="118"/>
      <c r="F49" s="86"/>
      <c r="G49" s="118"/>
      <c r="H49" s="118"/>
    </row>
    <row r="50" spans="1:8" ht="14.25">
      <c r="A50" s="86"/>
      <c r="B50" s="86"/>
      <c r="C50" s="86"/>
      <c r="D50" s="86"/>
      <c r="E50" s="118"/>
      <c r="F50" s="86"/>
      <c r="G50" s="118"/>
      <c r="H50" s="118"/>
    </row>
    <row r="51" spans="1:8" ht="14.25">
      <c r="A51" s="86"/>
      <c r="B51" s="86"/>
      <c r="C51" s="86"/>
      <c r="D51" s="86"/>
      <c r="E51" s="118"/>
      <c r="F51" s="86"/>
      <c r="G51" s="118"/>
      <c r="H51" s="118"/>
    </row>
    <row r="52" spans="1:8" ht="14.25">
      <c r="A52" s="86"/>
      <c r="B52" s="86"/>
      <c r="C52" s="86"/>
      <c r="D52" s="86"/>
      <c r="E52" s="118"/>
      <c r="F52" s="86"/>
      <c r="G52" s="118"/>
      <c r="H52" s="118"/>
    </row>
    <row r="53" spans="1:8" ht="14.25">
      <c r="A53" s="86"/>
      <c r="B53" s="86"/>
      <c r="C53" s="86"/>
      <c r="D53" s="86"/>
      <c r="E53" s="118"/>
      <c r="F53" s="86"/>
      <c r="G53" s="118"/>
      <c r="H53" s="118"/>
    </row>
    <row r="54" spans="1:8" ht="14.25">
      <c r="A54" s="86"/>
      <c r="B54" s="86"/>
      <c r="C54" s="86"/>
      <c r="D54" s="86"/>
      <c r="E54" s="118"/>
      <c r="F54" s="86"/>
      <c r="G54" s="118"/>
      <c r="H54" s="118"/>
    </row>
    <row r="55" spans="1:8" ht="14.25">
      <c r="A55" s="86"/>
      <c r="B55" s="86"/>
      <c r="C55" s="86"/>
      <c r="D55" s="86"/>
      <c r="E55" s="118"/>
      <c r="F55" s="86"/>
      <c r="G55" s="118"/>
      <c r="H55" s="118"/>
    </row>
    <row r="56" spans="1:8" ht="14.25">
      <c r="A56" s="86"/>
      <c r="B56" s="86"/>
      <c r="C56" s="86"/>
      <c r="D56" s="86"/>
      <c r="E56" s="118"/>
      <c r="F56" s="86"/>
      <c r="G56" s="118"/>
      <c r="H56" s="118"/>
    </row>
    <row r="57" spans="1:8" ht="14.25">
      <c r="A57" s="86"/>
      <c r="B57" s="86"/>
      <c r="C57" s="86"/>
      <c r="D57" s="86"/>
      <c r="E57" s="118"/>
      <c r="F57" s="86"/>
      <c r="G57" s="118"/>
      <c r="H57" s="118"/>
    </row>
    <row r="58" spans="1:8" ht="14.25">
      <c r="A58" s="86"/>
      <c r="B58" s="86"/>
      <c r="C58" s="86"/>
      <c r="D58" s="86"/>
      <c r="E58" s="118"/>
      <c r="F58" s="86"/>
      <c r="G58" s="118"/>
      <c r="H58" s="118"/>
    </row>
    <row r="59" spans="1:8" ht="14.25">
      <c r="A59" s="86"/>
      <c r="B59" s="86"/>
      <c r="C59" s="86"/>
      <c r="D59" s="86"/>
      <c r="E59" s="118"/>
      <c r="F59" s="86"/>
      <c r="G59" s="118"/>
      <c r="H59" s="118"/>
    </row>
    <row r="60" spans="1:8" ht="14.25">
      <c r="A60" s="86"/>
      <c r="B60" s="86"/>
      <c r="C60" s="86"/>
      <c r="D60" s="86"/>
      <c r="E60" s="118"/>
      <c r="F60" s="86"/>
      <c r="G60" s="118"/>
      <c r="H60" s="118"/>
    </row>
    <row r="61" spans="1:8" ht="14.25">
      <c r="A61" s="86"/>
      <c r="B61" s="86"/>
      <c r="C61" s="86"/>
      <c r="D61" s="86"/>
      <c r="E61" s="118"/>
      <c r="F61" s="86"/>
      <c r="G61" s="118"/>
      <c r="H61" s="118"/>
    </row>
    <row r="62" spans="1:8" ht="14.25">
      <c r="A62" s="86"/>
      <c r="B62" s="86"/>
      <c r="C62" s="86"/>
      <c r="D62" s="86"/>
      <c r="E62" s="118"/>
      <c r="F62" s="86"/>
      <c r="G62" s="118"/>
      <c r="H62" s="118"/>
    </row>
    <row r="63" spans="1:8" ht="14.25">
      <c r="A63" s="86"/>
      <c r="B63" s="86"/>
      <c r="C63" s="86"/>
      <c r="D63" s="86"/>
      <c r="E63" s="118"/>
      <c r="F63" s="86"/>
      <c r="G63" s="118"/>
      <c r="H63" s="118"/>
    </row>
    <row r="64" spans="1:8" ht="14.25">
      <c r="A64" s="86"/>
      <c r="B64" s="86"/>
      <c r="C64" s="86"/>
      <c r="D64" s="86"/>
      <c r="E64" s="118"/>
      <c r="F64" s="86"/>
      <c r="G64" s="118"/>
      <c r="H64" s="118"/>
    </row>
    <row r="65" spans="1:8" ht="14.25">
      <c r="A65" s="86"/>
      <c r="B65" s="86"/>
      <c r="C65" s="86"/>
      <c r="D65" s="86"/>
      <c r="E65" s="118"/>
      <c r="F65" s="86"/>
      <c r="G65" s="118"/>
      <c r="H65" s="118"/>
    </row>
    <row r="66" spans="1:8" ht="14.25">
      <c r="A66" s="86"/>
      <c r="B66" s="86"/>
      <c r="C66" s="86"/>
      <c r="D66" s="86"/>
      <c r="E66" s="118"/>
      <c r="F66" s="86"/>
      <c r="G66" s="118"/>
      <c r="H66" s="118"/>
    </row>
    <row r="67" spans="1:8" ht="14.25">
      <c r="A67" s="86"/>
      <c r="B67" s="86"/>
      <c r="C67" s="86"/>
      <c r="D67" s="86"/>
      <c r="E67" s="118"/>
      <c r="F67" s="86"/>
      <c r="G67" s="118"/>
      <c r="H67" s="118"/>
    </row>
    <row r="68" spans="1:8" ht="14.25">
      <c r="A68" s="86"/>
      <c r="B68" s="86"/>
      <c r="C68" s="86"/>
      <c r="D68" s="86"/>
      <c r="E68" s="118"/>
      <c r="F68" s="86"/>
      <c r="G68" s="118"/>
      <c r="H68" s="118"/>
    </row>
    <row r="69" spans="1:8" ht="14.25">
      <c r="A69" s="86"/>
      <c r="B69" s="86"/>
      <c r="C69" s="86"/>
      <c r="D69" s="86"/>
      <c r="E69" s="118"/>
      <c r="F69" s="86"/>
      <c r="G69" s="118"/>
      <c r="H69" s="118"/>
    </row>
    <row r="70" spans="1:8" ht="14.25">
      <c r="A70" s="86"/>
      <c r="B70" s="86"/>
      <c r="C70" s="86"/>
      <c r="D70" s="86"/>
      <c r="E70" s="118"/>
      <c r="F70" s="86"/>
      <c r="G70" s="118"/>
      <c r="H70" s="118"/>
    </row>
    <row r="71" spans="1:8" ht="14.25">
      <c r="A71" s="86"/>
      <c r="B71" s="86"/>
      <c r="C71" s="86"/>
      <c r="D71" s="86"/>
      <c r="E71" s="118"/>
      <c r="F71" s="86"/>
      <c r="G71" s="118"/>
      <c r="H71" s="118"/>
    </row>
    <row r="72" spans="1:8" ht="14.25">
      <c r="A72" s="86"/>
      <c r="B72" s="86"/>
      <c r="C72" s="86"/>
      <c r="D72" s="86"/>
      <c r="E72" s="118"/>
      <c r="F72" s="86"/>
      <c r="G72" s="118"/>
      <c r="H72" s="118"/>
    </row>
    <row r="73" spans="1:8" ht="14.25">
      <c r="A73" s="86"/>
      <c r="B73" s="86"/>
      <c r="C73" s="86"/>
      <c r="D73" s="86"/>
      <c r="E73" s="118"/>
      <c r="F73" s="86"/>
      <c r="G73" s="118"/>
      <c r="H73" s="118"/>
    </row>
    <row r="74" spans="1:8" ht="14.25">
      <c r="A74" s="86"/>
      <c r="B74" s="86"/>
      <c r="C74" s="86"/>
      <c r="D74" s="86"/>
      <c r="E74" s="118"/>
      <c r="F74" s="86"/>
      <c r="G74" s="118"/>
      <c r="H74" s="118"/>
    </row>
    <row r="75" spans="1:8" ht="14.25">
      <c r="A75" s="86"/>
      <c r="B75" s="86"/>
      <c r="C75" s="86"/>
      <c r="D75" s="86"/>
      <c r="E75" s="118"/>
      <c r="F75" s="86"/>
      <c r="G75" s="118"/>
      <c r="H75" s="118"/>
    </row>
    <row r="76" spans="1:8" ht="14.25">
      <c r="A76" s="86"/>
      <c r="B76" s="86"/>
      <c r="C76" s="86"/>
      <c r="D76" s="86"/>
      <c r="E76" s="118"/>
      <c r="F76" s="86"/>
      <c r="G76" s="118"/>
      <c r="H76" s="118"/>
    </row>
    <row r="77" spans="1:8" ht="14.25">
      <c r="A77" s="86"/>
      <c r="B77" s="86"/>
      <c r="C77" s="86"/>
      <c r="D77" s="86"/>
      <c r="E77" s="118"/>
      <c r="F77" s="86"/>
      <c r="G77" s="118"/>
      <c r="H77" s="118"/>
    </row>
    <row r="78" spans="1:8" ht="14.25">
      <c r="A78" s="86"/>
      <c r="B78" s="86"/>
      <c r="C78" s="86"/>
      <c r="D78" s="86"/>
      <c r="E78" s="118"/>
      <c r="F78" s="86"/>
      <c r="G78" s="118"/>
      <c r="H78" s="118"/>
    </row>
    <row r="79" spans="1:8" ht="14.25">
      <c r="A79" s="86"/>
      <c r="B79" s="86"/>
      <c r="C79" s="86"/>
      <c r="D79" s="86"/>
      <c r="E79" s="118"/>
      <c r="F79" s="86"/>
      <c r="G79" s="118"/>
      <c r="H79" s="118"/>
    </row>
    <row r="80" spans="1:8" ht="14.25">
      <c r="A80" s="86"/>
      <c r="B80" s="86"/>
      <c r="C80" s="86"/>
      <c r="D80" s="86"/>
      <c r="E80" s="118"/>
      <c r="F80" s="86"/>
      <c r="G80" s="118"/>
      <c r="H80" s="118"/>
    </row>
    <row r="81" spans="1:8" ht="14.25">
      <c r="A81" s="86"/>
      <c r="B81" s="86"/>
      <c r="C81" s="86"/>
      <c r="D81" s="86"/>
      <c r="E81" s="118"/>
      <c r="F81" s="86"/>
      <c r="G81" s="118"/>
      <c r="H81" s="118"/>
    </row>
    <row r="82" spans="1:8" ht="14.25">
      <c r="A82" s="86"/>
      <c r="B82" s="86"/>
      <c r="C82" s="86"/>
      <c r="D82" s="86"/>
      <c r="E82" s="118"/>
      <c r="F82" s="86"/>
      <c r="G82" s="118"/>
      <c r="H82" s="118"/>
    </row>
    <row r="83" spans="1:8" ht="14.25">
      <c r="A83" s="86"/>
      <c r="B83" s="86"/>
      <c r="C83" s="86"/>
      <c r="D83" s="86"/>
      <c r="E83" s="118"/>
      <c r="F83" s="86"/>
      <c r="G83" s="118"/>
      <c r="H83" s="118"/>
    </row>
    <row r="84" spans="1:8" ht="14.25">
      <c r="A84" s="86"/>
      <c r="B84" s="86"/>
      <c r="C84" s="86"/>
      <c r="D84" s="86"/>
      <c r="E84" s="118"/>
      <c r="F84" s="86"/>
      <c r="G84" s="118"/>
      <c r="H84" s="118"/>
    </row>
    <row r="85" spans="1:8" ht="14.25">
      <c r="A85" s="86"/>
      <c r="B85" s="86"/>
      <c r="C85" s="86"/>
      <c r="D85" s="86"/>
      <c r="E85" s="118"/>
      <c r="F85" s="86"/>
      <c r="G85" s="118"/>
      <c r="H85" s="118"/>
    </row>
    <row r="86" spans="1:8" ht="14.25">
      <c r="A86" s="86"/>
      <c r="B86" s="86"/>
      <c r="C86" s="86"/>
      <c r="D86" s="86"/>
      <c r="E86" s="118"/>
      <c r="F86" s="86"/>
      <c r="G86" s="118"/>
      <c r="H86" s="118"/>
    </row>
    <row r="87" spans="1:8" ht="14.25">
      <c r="A87" s="86"/>
      <c r="B87" s="86"/>
      <c r="C87" s="86"/>
      <c r="D87" s="86"/>
      <c r="E87" s="118"/>
      <c r="F87" s="86"/>
      <c r="G87" s="118"/>
      <c r="H87" s="118"/>
    </row>
    <row r="88" spans="1:8" ht="14.25">
      <c r="A88" s="86"/>
      <c r="B88" s="86"/>
      <c r="C88" s="86"/>
      <c r="D88" s="86"/>
      <c r="E88" s="118"/>
      <c r="F88" s="86"/>
      <c r="G88" s="118"/>
      <c r="H88" s="118"/>
    </row>
    <row r="89" spans="1:8" ht="14.25">
      <c r="A89" s="86"/>
      <c r="B89" s="86"/>
      <c r="C89" s="86"/>
      <c r="D89" s="86"/>
      <c r="E89" s="118"/>
      <c r="F89" s="86"/>
      <c r="G89" s="118"/>
      <c r="H89" s="118"/>
    </row>
    <row r="90" spans="1:8" ht="14.25">
      <c r="A90" s="86"/>
      <c r="B90" s="86"/>
      <c r="C90" s="86"/>
      <c r="D90" s="86"/>
      <c r="E90" s="118"/>
      <c r="F90" s="86"/>
      <c r="G90" s="118"/>
      <c r="H90" s="118"/>
    </row>
    <row r="91" spans="1:8" ht="14.25">
      <c r="A91" s="86"/>
      <c r="B91" s="86"/>
      <c r="C91" s="86"/>
      <c r="D91" s="86"/>
      <c r="E91" s="118"/>
      <c r="F91" s="86"/>
      <c r="G91" s="118"/>
      <c r="H91" s="118"/>
    </row>
    <row r="92" spans="1:8" ht="14.25">
      <c r="A92" s="86"/>
      <c r="B92" s="86"/>
      <c r="C92" s="86"/>
      <c r="D92" s="86"/>
      <c r="E92" s="118"/>
      <c r="F92" s="86"/>
      <c r="G92" s="118"/>
      <c r="H92" s="118"/>
    </row>
    <row r="93" spans="1:8" ht="14.25">
      <c r="A93" s="86"/>
      <c r="B93" s="86"/>
      <c r="C93" s="86"/>
      <c r="D93" s="86"/>
      <c r="E93" s="118"/>
      <c r="F93" s="86"/>
      <c r="G93" s="118"/>
      <c r="H93" s="118"/>
    </row>
    <row r="94" spans="1:8" ht="14.25">
      <c r="A94" s="86"/>
      <c r="B94" s="86"/>
      <c r="C94" s="86"/>
      <c r="D94" s="86"/>
      <c r="E94" s="118"/>
      <c r="F94" s="86"/>
      <c r="G94" s="118"/>
      <c r="H94" s="118"/>
    </row>
    <row r="95" spans="1:8" ht="14.25">
      <c r="A95" s="86"/>
      <c r="B95" s="86"/>
      <c r="C95" s="86"/>
      <c r="D95" s="86"/>
      <c r="E95" s="118"/>
      <c r="F95" s="86"/>
      <c r="G95" s="118"/>
      <c r="H95" s="118"/>
    </row>
    <row r="96" spans="1:8" ht="14.25">
      <c r="A96" s="86"/>
      <c r="B96" s="86"/>
      <c r="C96" s="86"/>
      <c r="D96" s="86"/>
      <c r="E96" s="118"/>
      <c r="F96" s="86"/>
      <c r="G96" s="118"/>
      <c r="H96" s="118"/>
    </row>
    <row r="97" spans="1:8" ht="14.25">
      <c r="A97" s="86"/>
      <c r="B97" s="86"/>
      <c r="C97" s="86"/>
      <c r="D97" s="86"/>
      <c r="E97" s="118"/>
      <c r="F97" s="86"/>
      <c r="G97" s="118"/>
      <c r="H97" s="118"/>
    </row>
    <row r="98" spans="1:8" ht="14.25">
      <c r="A98" s="86"/>
      <c r="B98" s="86"/>
      <c r="C98" s="86"/>
      <c r="D98" s="86"/>
      <c r="E98" s="118"/>
      <c r="F98" s="86"/>
      <c r="G98" s="118"/>
      <c r="H98" s="118"/>
    </row>
    <row r="99" spans="1:8" ht="14.25">
      <c r="A99" s="86"/>
      <c r="B99" s="86"/>
      <c r="C99" s="86"/>
      <c r="D99" s="86"/>
      <c r="E99" s="118"/>
      <c r="F99" s="86"/>
      <c r="G99" s="118"/>
      <c r="H99" s="118"/>
    </row>
    <row r="100" spans="1:8" ht="14.25">
      <c r="A100" s="86"/>
      <c r="B100" s="86"/>
      <c r="C100" s="86"/>
      <c r="D100" s="86"/>
      <c r="E100" s="118"/>
      <c r="F100" s="86"/>
      <c r="G100" s="118"/>
      <c r="H100" s="118"/>
    </row>
    <row r="101" spans="1:8" ht="14.25">
      <c r="A101" s="86"/>
      <c r="B101" s="86"/>
      <c r="C101" s="86"/>
      <c r="D101" s="86"/>
      <c r="E101" s="118"/>
      <c r="F101" s="86"/>
      <c r="G101" s="118"/>
      <c r="H101" s="118"/>
    </row>
  </sheetData>
  <sheetProtection/>
  <mergeCells count="18">
    <mergeCell ref="A1:L1"/>
    <mergeCell ref="G2:H2"/>
    <mergeCell ref="N2:O2"/>
    <mergeCell ref="C3:E3"/>
    <mergeCell ref="H3:J3"/>
    <mergeCell ref="A4:A5"/>
    <mergeCell ref="B4:B5"/>
    <mergeCell ref="C4:E4"/>
    <mergeCell ref="H4:J4"/>
    <mergeCell ref="C5:E10"/>
    <mergeCell ref="C11:E11"/>
    <mergeCell ref="H11:J11"/>
    <mergeCell ref="H5:J5"/>
    <mergeCell ref="H6:J6"/>
    <mergeCell ref="H7:J7"/>
    <mergeCell ref="H8:J8"/>
    <mergeCell ref="H9:J9"/>
    <mergeCell ref="H10:J10"/>
  </mergeCells>
  <printOptions/>
  <pageMargins left="0.75" right="0.75" top="1" bottom="1" header="0.512" footer="0.512"/>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K99"/>
  <sheetViews>
    <sheetView view="pageBreakPreview" zoomScaleNormal="70" zoomScaleSheetLayoutView="100" zoomScalePageLayoutView="0" workbookViewId="0" topLeftCell="A1">
      <selection activeCell="P34" sqref="P34:S36"/>
    </sheetView>
  </sheetViews>
  <sheetFormatPr defaultColWidth="9.00390625" defaultRowHeight="13.5"/>
  <cols>
    <col min="1" max="1" width="32.625" style="77" customWidth="1"/>
    <col min="2" max="2" width="3.625" style="77" customWidth="1"/>
    <col min="3" max="3" width="14.375" style="77" customWidth="1"/>
    <col min="4" max="4" width="10.625" style="77" customWidth="1"/>
    <col min="5" max="5" width="8.625" style="119" customWidth="1"/>
    <col min="6" max="6" width="13.25390625" style="77" customWidth="1"/>
    <col min="7" max="8" width="8.625" style="119" customWidth="1"/>
    <col min="9" max="9" width="9.00390625" style="77" customWidth="1"/>
    <col min="10" max="10" width="9.00390625" style="124" customWidth="1"/>
    <col min="11" max="11" width="16.625" style="124" bestFit="1" customWidth="1"/>
    <col min="12" max="16384" width="9.00390625" style="77" customWidth="1"/>
  </cols>
  <sheetData>
    <row r="1" spans="1:11" ht="19.5" customHeight="1">
      <c r="A1" s="950" t="s">
        <v>219</v>
      </c>
      <c r="B1" s="950"/>
      <c r="C1" s="950"/>
      <c r="D1" s="950"/>
      <c r="E1" s="950"/>
      <c r="F1" s="950"/>
      <c r="G1" s="950"/>
      <c r="H1" s="950"/>
      <c r="J1" s="123"/>
      <c r="K1" s="123"/>
    </row>
    <row r="2" spans="1:11" ht="19.5" customHeight="1" thickBot="1">
      <c r="A2" s="83"/>
      <c r="B2" s="83"/>
      <c r="C2" s="83"/>
      <c r="D2" s="83"/>
      <c r="E2" s="117"/>
      <c r="F2" s="928"/>
      <c r="G2" s="928"/>
      <c r="H2" s="928"/>
      <c r="J2" s="886" t="s">
        <v>195</v>
      </c>
      <c r="K2" s="887"/>
    </row>
    <row r="3" spans="1:11" ht="27.75" customHeight="1" thickBot="1">
      <c r="A3" s="951" t="s">
        <v>90</v>
      </c>
      <c r="B3" s="952"/>
      <c r="C3" s="79" t="s">
        <v>79</v>
      </c>
      <c r="D3" s="80" t="s">
        <v>220</v>
      </c>
      <c r="E3" s="84" t="s">
        <v>68</v>
      </c>
      <c r="F3" s="953" t="s">
        <v>221</v>
      </c>
      <c r="G3" s="954"/>
      <c r="H3" s="82" t="s">
        <v>68</v>
      </c>
      <c r="J3" s="125" t="s">
        <v>220</v>
      </c>
      <c r="K3" s="126" t="s">
        <v>221</v>
      </c>
    </row>
    <row r="4" spans="1:11" ht="27.75" customHeight="1">
      <c r="A4" s="955" t="s">
        <v>91</v>
      </c>
      <c r="B4" s="956"/>
      <c r="C4" s="5" t="s">
        <v>80</v>
      </c>
      <c r="D4" s="6" t="s">
        <v>14</v>
      </c>
      <c r="E4" s="7" t="s">
        <v>218</v>
      </c>
      <c r="F4" s="8"/>
      <c r="G4" s="85" t="s">
        <v>5</v>
      </c>
      <c r="H4" s="9" t="s">
        <v>180</v>
      </c>
      <c r="J4" s="127" t="s">
        <v>70</v>
      </c>
      <c r="K4" s="128" t="s">
        <v>5</v>
      </c>
    </row>
    <row r="5" spans="1:11" ht="69.75" customHeight="1" thickBot="1">
      <c r="A5" s="957"/>
      <c r="B5" s="958"/>
      <c r="C5" s="197">
        <v>432</v>
      </c>
      <c r="D5" s="198">
        <v>1016</v>
      </c>
      <c r="E5" s="199">
        <f>ROUND(D5/J5*100,1)</f>
        <v>122.6</v>
      </c>
      <c r="F5" s="959">
        <v>15145831047</v>
      </c>
      <c r="G5" s="960"/>
      <c r="H5" s="196">
        <f>ROUND(F5/K5*100,1)</f>
        <v>238.4</v>
      </c>
      <c r="J5" s="129">
        <v>829</v>
      </c>
      <c r="K5" s="130">
        <v>6352741399</v>
      </c>
    </row>
    <row r="6" spans="1:8" ht="3" customHeight="1">
      <c r="A6" s="86"/>
      <c r="B6" s="86"/>
      <c r="C6" s="86"/>
      <c r="D6" s="86"/>
      <c r="E6" s="118"/>
      <c r="F6" s="86"/>
      <c r="G6" s="118"/>
      <c r="H6" s="118"/>
    </row>
    <row r="7" spans="1:8" ht="27.75" customHeight="1">
      <c r="A7" s="86"/>
      <c r="B7" s="86"/>
      <c r="C7" s="86"/>
      <c r="D7" s="86"/>
      <c r="E7" s="118"/>
      <c r="F7" s="86"/>
      <c r="G7" s="118"/>
      <c r="H7" s="118"/>
    </row>
    <row r="8" spans="1:8" ht="27.75" customHeight="1">
      <c r="A8" s="86"/>
      <c r="B8" s="86"/>
      <c r="C8" s="86"/>
      <c r="D8" s="86"/>
      <c r="E8" s="118"/>
      <c r="F8" s="86"/>
      <c r="G8" s="118"/>
      <c r="H8" s="118"/>
    </row>
    <row r="9" spans="1:8" ht="49.5" customHeight="1">
      <c r="A9" s="86"/>
      <c r="B9" s="86"/>
      <c r="C9" s="86"/>
      <c r="D9" s="86"/>
      <c r="E9" s="118"/>
      <c r="F9" s="86"/>
      <c r="G9" s="118"/>
      <c r="H9" s="118"/>
    </row>
    <row r="10" spans="1:8" ht="15.75" customHeight="1">
      <c r="A10" s="86"/>
      <c r="B10" s="86"/>
      <c r="C10" s="86"/>
      <c r="D10" s="86"/>
      <c r="E10" s="118"/>
      <c r="F10" s="86"/>
      <c r="G10" s="118"/>
      <c r="H10" s="118"/>
    </row>
    <row r="11" spans="1:8" ht="49.5" customHeight="1">
      <c r="A11" s="86"/>
      <c r="B11" s="86"/>
      <c r="C11" s="86"/>
      <c r="D11" s="86"/>
      <c r="E11" s="118"/>
      <c r="F11" s="86"/>
      <c r="G11" s="118"/>
      <c r="H11" s="118"/>
    </row>
    <row r="12" spans="1:8" ht="14.25">
      <c r="A12" s="86"/>
      <c r="B12" s="86"/>
      <c r="C12" s="86"/>
      <c r="D12" s="86"/>
      <c r="E12" s="118"/>
      <c r="F12" s="86"/>
      <c r="G12" s="118"/>
      <c r="H12" s="118"/>
    </row>
    <row r="13" spans="1:8" ht="14.25">
      <c r="A13" s="86"/>
      <c r="B13" s="86"/>
      <c r="C13" s="86"/>
      <c r="D13" s="86"/>
      <c r="E13" s="118"/>
      <c r="F13" s="86"/>
      <c r="G13" s="118"/>
      <c r="H13" s="118"/>
    </row>
    <row r="14" spans="1:8" ht="14.25">
      <c r="A14" s="86"/>
      <c r="B14" s="86"/>
      <c r="C14" s="86"/>
      <c r="D14" s="86"/>
      <c r="E14" s="118"/>
      <c r="F14" s="86"/>
      <c r="G14" s="118"/>
      <c r="H14" s="118"/>
    </row>
    <row r="15" spans="1:8" ht="14.25">
      <c r="A15" s="86"/>
      <c r="B15" s="86"/>
      <c r="C15" s="86"/>
      <c r="D15" s="86"/>
      <c r="E15" s="118"/>
      <c r="F15" s="86"/>
      <c r="G15" s="118"/>
      <c r="H15" s="118"/>
    </row>
    <row r="16" spans="1:8" ht="14.25">
      <c r="A16" s="86"/>
      <c r="B16" s="86"/>
      <c r="C16" s="86"/>
      <c r="D16" s="86"/>
      <c r="E16" s="118"/>
      <c r="F16" s="86"/>
      <c r="G16" s="118"/>
      <c r="H16" s="118"/>
    </row>
    <row r="17" spans="1:8" ht="14.25">
      <c r="A17" s="86"/>
      <c r="B17" s="86"/>
      <c r="C17" s="86"/>
      <c r="D17" s="86"/>
      <c r="E17" s="118"/>
      <c r="F17" s="86"/>
      <c r="G17" s="118"/>
      <c r="H17" s="118"/>
    </row>
    <row r="18" spans="1:8" ht="14.25">
      <c r="A18" s="86"/>
      <c r="B18" s="86"/>
      <c r="C18" s="86"/>
      <c r="D18" s="86"/>
      <c r="E18" s="118"/>
      <c r="F18" s="86"/>
      <c r="G18" s="118"/>
      <c r="H18" s="118"/>
    </row>
    <row r="19" spans="1:8" ht="14.25">
      <c r="A19" s="86"/>
      <c r="B19" s="86"/>
      <c r="C19" s="86"/>
      <c r="D19" s="86"/>
      <c r="E19" s="118"/>
      <c r="F19" s="86"/>
      <c r="G19" s="118"/>
      <c r="H19" s="118"/>
    </row>
    <row r="20" spans="1:8" ht="14.25">
      <c r="A20" s="86"/>
      <c r="B20" s="86"/>
      <c r="C20" s="86"/>
      <c r="D20" s="86"/>
      <c r="E20" s="118"/>
      <c r="F20" s="86"/>
      <c r="G20" s="118"/>
      <c r="H20" s="118"/>
    </row>
    <row r="21" spans="1:8" ht="14.25">
      <c r="A21" s="86"/>
      <c r="B21" s="86"/>
      <c r="C21" s="86"/>
      <c r="D21" s="86"/>
      <c r="E21" s="118"/>
      <c r="F21" s="86"/>
      <c r="G21" s="118"/>
      <c r="H21" s="118"/>
    </row>
    <row r="22" spans="1:8" ht="14.25">
      <c r="A22" s="86"/>
      <c r="B22" s="86"/>
      <c r="C22" s="86"/>
      <c r="D22" s="86"/>
      <c r="E22" s="118"/>
      <c r="F22" s="86"/>
      <c r="G22" s="118"/>
      <c r="H22" s="118"/>
    </row>
    <row r="23" spans="1:8" ht="14.25">
      <c r="A23" s="86"/>
      <c r="B23" s="86"/>
      <c r="C23" s="86"/>
      <c r="D23" s="86"/>
      <c r="E23" s="118"/>
      <c r="F23" s="86"/>
      <c r="G23" s="118"/>
      <c r="H23" s="118"/>
    </row>
    <row r="24" spans="1:8" ht="14.25">
      <c r="A24" s="86"/>
      <c r="B24" s="86"/>
      <c r="C24" s="86"/>
      <c r="D24" s="86"/>
      <c r="E24" s="118"/>
      <c r="F24" s="86"/>
      <c r="G24" s="118"/>
      <c r="H24" s="118"/>
    </row>
    <row r="25" spans="1:8" ht="14.25">
      <c r="A25" s="86"/>
      <c r="B25" s="86"/>
      <c r="C25" s="86"/>
      <c r="D25" s="86"/>
      <c r="E25" s="118"/>
      <c r="F25" s="86"/>
      <c r="G25" s="118"/>
      <c r="H25" s="118"/>
    </row>
    <row r="26" spans="1:8" ht="14.25">
      <c r="A26" s="86"/>
      <c r="B26" s="86"/>
      <c r="C26" s="86"/>
      <c r="D26" s="86"/>
      <c r="E26" s="118"/>
      <c r="F26" s="86"/>
      <c r="G26" s="118"/>
      <c r="H26" s="118"/>
    </row>
    <row r="27" spans="1:8" ht="14.25">
      <c r="A27" s="86"/>
      <c r="B27" s="86"/>
      <c r="C27" s="86"/>
      <c r="D27" s="86"/>
      <c r="E27" s="118"/>
      <c r="F27" s="86"/>
      <c r="G27" s="118"/>
      <c r="H27" s="118"/>
    </row>
    <row r="28" spans="1:8" ht="14.25">
      <c r="A28" s="86"/>
      <c r="B28" s="86"/>
      <c r="C28" s="86"/>
      <c r="D28" s="86"/>
      <c r="E28" s="118"/>
      <c r="F28" s="86"/>
      <c r="G28" s="118"/>
      <c r="H28" s="118"/>
    </row>
    <row r="29" spans="1:8" ht="14.25">
      <c r="A29" s="86"/>
      <c r="B29" s="86"/>
      <c r="C29" s="86"/>
      <c r="D29" s="86"/>
      <c r="E29" s="118"/>
      <c r="F29" s="86"/>
      <c r="G29" s="118"/>
      <c r="H29" s="118"/>
    </row>
    <row r="30" spans="1:8" ht="14.25">
      <c r="A30" s="86"/>
      <c r="B30" s="86"/>
      <c r="C30" s="86"/>
      <c r="D30" s="86"/>
      <c r="E30" s="118"/>
      <c r="F30" s="86"/>
      <c r="G30" s="118"/>
      <c r="H30" s="118"/>
    </row>
    <row r="31" spans="1:8" ht="14.25">
      <c r="A31" s="86"/>
      <c r="B31" s="86"/>
      <c r="C31" s="86"/>
      <c r="D31" s="86"/>
      <c r="E31" s="118"/>
      <c r="F31" s="86"/>
      <c r="G31" s="118"/>
      <c r="H31" s="118"/>
    </row>
    <row r="32" spans="1:8" ht="14.25">
      <c r="A32" s="86"/>
      <c r="B32" s="86"/>
      <c r="C32" s="86"/>
      <c r="D32" s="86"/>
      <c r="E32" s="118"/>
      <c r="F32" s="86"/>
      <c r="G32" s="118"/>
      <c r="H32" s="118"/>
    </row>
    <row r="33" spans="1:8" ht="14.25">
      <c r="A33" s="86"/>
      <c r="B33" s="86"/>
      <c r="C33" s="86"/>
      <c r="D33" s="86"/>
      <c r="E33" s="118"/>
      <c r="F33" s="86"/>
      <c r="G33" s="118"/>
      <c r="H33" s="118"/>
    </row>
    <row r="34" spans="1:8" ht="14.25">
      <c r="A34" s="86"/>
      <c r="B34" s="86"/>
      <c r="C34" s="86"/>
      <c r="D34" s="86"/>
      <c r="E34" s="118"/>
      <c r="F34" s="86"/>
      <c r="G34" s="118"/>
      <c r="H34" s="118"/>
    </row>
    <row r="35" spans="1:8" ht="14.25">
      <c r="A35" s="86"/>
      <c r="B35" s="86"/>
      <c r="C35" s="86"/>
      <c r="D35" s="86"/>
      <c r="E35" s="118"/>
      <c r="F35" s="86"/>
      <c r="G35" s="118"/>
      <c r="H35" s="118"/>
    </row>
    <row r="36" spans="1:8" ht="14.25">
      <c r="A36" s="86"/>
      <c r="B36" s="86"/>
      <c r="C36" s="86"/>
      <c r="D36" s="86"/>
      <c r="E36" s="118"/>
      <c r="F36" s="86"/>
      <c r="G36" s="118"/>
      <c r="H36" s="118"/>
    </row>
    <row r="37" spans="1:8" ht="14.25">
      <c r="A37" s="86"/>
      <c r="B37" s="86"/>
      <c r="C37" s="86"/>
      <c r="D37" s="86"/>
      <c r="E37" s="118"/>
      <c r="F37" s="86"/>
      <c r="G37" s="118"/>
      <c r="H37" s="118"/>
    </row>
    <row r="38" spans="1:8" ht="14.25">
      <c r="A38" s="86"/>
      <c r="B38" s="86"/>
      <c r="C38" s="86"/>
      <c r="D38" s="86"/>
      <c r="E38" s="118"/>
      <c r="F38" s="86"/>
      <c r="G38" s="118"/>
      <c r="H38" s="118"/>
    </row>
    <row r="39" spans="1:8" ht="14.25">
      <c r="A39" s="86"/>
      <c r="B39" s="86"/>
      <c r="C39" s="86"/>
      <c r="D39" s="86"/>
      <c r="E39" s="118"/>
      <c r="F39" s="86"/>
      <c r="G39" s="118"/>
      <c r="H39" s="118"/>
    </row>
    <row r="40" spans="1:8" ht="14.25">
      <c r="A40" s="86"/>
      <c r="B40" s="86"/>
      <c r="C40" s="86"/>
      <c r="D40" s="86"/>
      <c r="E40" s="118"/>
      <c r="F40" s="86"/>
      <c r="G40" s="118"/>
      <c r="H40" s="118"/>
    </row>
    <row r="41" spans="1:8" ht="14.25">
      <c r="A41" s="86"/>
      <c r="B41" s="86"/>
      <c r="C41" s="86"/>
      <c r="D41" s="86"/>
      <c r="E41" s="118"/>
      <c r="F41" s="86"/>
      <c r="G41" s="118"/>
      <c r="H41" s="118"/>
    </row>
    <row r="42" spans="1:8" ht="14.25">
      <c r="A42" s="86"/>
      <c r="B42" s="86"/>
      <c r="C42" s="86"/>
      <c r="D42" s="86"/>
      <c r="E42" s="118"/>
      <c r="F42" s="86"/>
      <c r="G42" s="118"/>
      <c r="H42" s="118"/>
    </row>
    <row r="43" spans="1:8" ht="14.25">
      <c r="A43" s="86"/>
      <c r="B43" s="86"/>
      <c r="C43" s="86"/>
      <c r="D43" s="86"/>
      <c r="E43" s="118"/>
      <c r="F43" s="86"/>
      <c r="G43" s="118"/>
      <c r="H43" s="118"/>
    </row>
    <row r="44" spans="1:8" ht="14.25">
      <c r="A44" s="86"/>
      <c r="B44" s="86"/>
      <c r="C44" s="86"/>
      <c r="D44" s="86"/>
      <c r="E44" s="118"/>
      <c r="F44" s="86"/>
      <c r="G44" s="118"/>
      <c r="H44" s="118"/>
    </row>
    <row r="45" spans="1:8" ht="14.25">
      <c r="A45" s="86"/>
      <c r="B45" s="86"/>
      <c r="C45" s="86"/>
      <c r="D45" s="86"/>
      <c r="E45" s="118"/>
      <c r="F45" s="86"/>
      <c r="G45" s="118"/>
      <c r="H45" s="118"/>
    </row>
    <row r="46" spans="1:8" ht="14.25">
      <c r="A46" s="86"/>
      <c r="B46" s="86"/>
      <c r="C46" s="86"/>
      <c r="D46" s="86"/>
      <c r="E46" s="118"/>
      <c r="F46" s="86"/>
      <c r="G46" s="118"/>
      <c r="H46" s="118"/>
    </row>
    <row r="47" spans="1:8" ht="14.25">
      <c r="A47" s="86"/>
      <c r="B47" s="86"/>
      <c r="C47" s="86"/>
      <c r="D47" s="86"/>
      <c r="E47" s="118"/>
      <c r="F47" s="86"/>
      <c r="G47" s="118"/>
      <c r="H47" s="118"/>
    </row>
    <row r="48" spans="1:8" ht="14.25">
      <c r="A48" s="86"/>
      <c r="B48" s="86"/>
      <c r="C48" s="86"/>
      <c r="D48" s="86"/>
      <c r="E48" s="118"/>
      <c r="F48" s="86"/>
      <c r="G48" s="118"/>
      <c r="H48" s="118"/>
    </row>
    <row r="49" spans="1:8" ht="14.25">
      <c r="A49" s="86"/>
      <c r="B49" s="86"/>
      <c r="C49" s="86"/>
      <c r="D49" s="86"/>
      <c r="E49" s="118"/>
      <c r="F49" s="86"/>
      <c r="G49" s="118"/>
      <c r="H49" s="118"/>
    </row>
    <row r="50" spans="1:8" ht="14.25">
      <c r="A50" s="86"/>
      <c r="B50" s="86"/>
      <c r="C50" s="86"/>
      <c r="D50" s="86"/>
      <c r="E50" s="118"/>
      <c r="F50" s="86"/>
      <c r="G50" s="118"/>
      <c r="H50" s="118"/>
    </row>
    <row r="51" spans="1:8" ht="14.25">
      <c r="A51" s="86"/>
      <c r="B51" s="86"/>
      <c r="C51" s="86"/>
      <c r="D51" s="86"/>
      <c r="E51" s="118"/>
      <c r="F51" s="86"/>
      <c r="G51" s="118"/>
      <c r="H51" s="118"/>
    </row>
    <row r="52" spans="1:8" ht="14.25">
      <c r="A52" s="86"/>
      <c r="B52" s="86"/>
      <c r="C52" s="86"/>
      <c r="D52" s="86"/>
      <c r="E52" s="118"/>
      <c r="F52" s="86"/>
      <c r="G52" s="118"/>
      <c r="H52" s="118"/>
    </row>
    <row r="53" spans="1:8" ht="14.25">
      <c r="A53" s="86"/>
      <c r="B53" s="86"/>
      <c r="C53" s="86"/>
      <c r="D53" s="86"/>
      <c r="E53" s="118"/>
      <c r="F53" s="86"/>
      <c r="G53" s="118"/>
      <c r="H53" s="118"/>
    </row>
    <row r="54" spans="1:8" ht="14.25">
      <c r="A54" s="86"/>
      <c r="B54" s="86"/>
      <c r="C54" s="86"/>
      <c r="D54" s="86"/>
      <c r="E54" s="118"/>
      <c r="F54" s="86"/>
      <c r="G54" s="118"/>
      <c r="H54" s="118"/>
    </row>
    <row r="55" spans="1:8" ht="14.25">
      <c r="A55" s="86"/>
      <c r="B55" s="86"/>
      <c r="C55" s="86"/>
      <c r="D55" s="86"/>
      <c r="E55" s="118"/>
      <c r="F55" s="86"/>
      <c r="G55" s="118"/>
      <c r="H55" s="118"/>
    </row>
    <row r="56" spans="1:8" ht="14.25">
      <c r="A56" s="86"/>
      <c r="B56" s="86"/>
      <c r="C56" s="86"/>
      <c r="D56" s="86"/>
      <c r="E56" s="118"/>
      <c r="F56" s="86"/>
      <c r="G56" s="118"/>
      <c r="H56" s="118"/>
    </row>
    <row r="57" spans="1:8" ht="14.25">
      <c r="A57" s="86"/>
      <c r="B57" s="86"/>
      <c r="C57" s="86"/>
      <c r="D57" s="86"/>
      <c r="E57" s="118"/>
      <c r="F57" s="86"/>
      <c r="G57" s="118"/>
      <c r="H57" s="118"/>
    </row>
    <row r="58" spans="1:8" ht="14.25">
      <c r="A58" s="86"/>
      <c r="B58" s="86"/>
      <c r="C58" s="86"/>
      <c r="D58" s="86"/>
      <c r="E58" s="118"/>
      <c r="F58" s="86"/>
      <c r="G58" s="118"/>
      <c r="H58" s="118"/>
    </row>
    <row r="59" spans="1:8" ht="14.25">
      <c r="A59" s="86"/>
      <c r="B59" s="86"/>
      <c r="C59" s="86"/>
      <c r="D59" s="86"/>
      <c r="E59" s="118"/>
      <c r="F59" s="86"/>
      <c r="G59" s="118"/>
      <c r="H59" s="118"/>
    </row>
    <row r="60" spans="1:8" ht="14.25">
      <c r="A60" s="86"/>
      <c r="B60" s="86"/>
      <c r="C60" s="86"/>
      <c r="D60" s="86"/>
      <c r="E60" s="118"/>
      <c r="F60" s="86"/>
      <c r="G60" s="118"/>
      <c r="H60" s="118"/>
    </row>
    <row r="61" spans="1:8" ht="14.25">
      <c r="A61" s="86"/>
      <c r="B61" s="86"/>
      <c r="C61" s="86"/>
      <c r="D61" s="86"/>
      <c r="E61" s="118"/>
      <c r="F61" s="86"/>
      <c r="G61" s="118"/>
      <c r="H61" s="118"/>
    </row>
    <row r="62" spans="1:8" ht="14.25">
      <c r="A62" s="86"/>
      <c r="B62" s="86"/>
      <c r="C62" s="86"/>
      <c r="D62" s="86"/>
      <c r="E62" s="118"/>
      <c r="F62" s="86"/>
      <c r="G62" s="118"/>
      <c r="H62" s="118"/>
    </row>
    <row r="63" spans="1:8" ht="14.25">
      <c r="A63" s="86"/>
      <c r="B63" s="86"/>
      <c r="C63" s="86"/>
      <c r="D63" s="86"/>
      <c r="E63" s="118"/>
      <c r="F63" s="86"/>
      <c r="G63" s="118"/>
      <c r="H63" s="118"/>
    </row>
    <row r="64" spans="1:8" ht="14.25">
      <c r="A64" s="86"/>
      <c r="B64" s="86"/>
      <c r="C64" s="86"/>
      <c r="D64" s="86"/>
      <c r="E64" s="118"/>
      <c r="F64" s="86"/>
      <c r="G64" s="118"/>
      <c r="H64" s="118"/>
    </row>
    <row r="65" spans="1:8" ht="14.25">
      <c r="A65" s="86"/>
      <c r="B65" s="86"/>
      <c r="C65" s="86"/>
      <c r="D65" s="86"/>
      <c r="E65" s="118"/>
      <c r="F65" s="86"/>
      <c r="G65" s="118"/>
      <c r="H65" s="118"/>
    </row>
    <row r="66" spans="1:8" ht="14.25">
      <c r="A66" s="86"/>
      <c r="B66" s="86"/>
      <c r="C66" s="86"/>
      <c r="D66" s="86"/>
      <c r="E66" s="118"/>
      <c r="F66" s="86"/>
      <c r="G66" s="118"/>
      <c r="H66" s="118"/>
    </row>
    <row r="67" spans="1:8" ht="14.25">
      <c r="A67" s="86"/>
      <c r="B67" s="86"/>
      <c r="C67" s="86"/>
      <c r="D67" s="86"/>
      <c r="E67" s="118"/>
      <c r="F67" s="86"/>
      <c r="G67" s="118"/>
      <c r="H67" s="118"/>
    </row>
    <row r="68" spans="1:8" ht="14.25">
      <c r="A68" s="86"/>
      <c r="B68" s="86"/>
      <c r="C68" s="86"/>
      <c r="D68" s="86"/>
      <c r="E68" s="118"/>
      <c r="F68" s="86"/>
      <c r="G68" s="118"/>
      <c r="H68" s="118"/>
    </row>
    <row r="69" spans="1:8" ht="14.25">
      <c r="A69" s="86"/>
      <c r="B69" s="86"/>
      <c r="C69" s="86"/>
      <c r="D69" s="86"/>
      <c r="E69" s="118"/>
      <c r="F69" s="86"/>
      <c r="G69" s="118"/>
      <c r="H69" s="118"/>
    </row>
    <row r="70" spans="1:8" ht="14.25">
      <c r="A70" s="86"/>
      <c r="B70" s="86"/>
      <c r="C70" s="86"/>
      <c r="D70" s="86"/>
      <c r="E70" s="118"/>
      <c r="F70" s="86"/>
      <c r="G70" s="118"/>
      <c r="H70" s="118"/>
    </row>
    <row r="71" spans="1:8" ht="14.25">
      <c r="A71" s="86"/>
      <c r="B71" s="86"/>
      <c r="C71" s="86"/>
      <c r="D71" s="86"/>
      <c r="E71" s="118"/>
      <c r="F71" s="86"/>
      <c r="G71" s="118"/>
      <c r="H71" s="118"/>
    </row>
    <row r="72" spans="1:8" ht="14.25">
      <c r="A72" s="86"/>
      <c r="B72" s="86"/>
      <c r="C72" s="86"/>
      <c r="D72" s="86"/>
      <c r="E72" s="118"/>
      <c r="F72" s="86"/>
      <c r="G72" s="118"/>
      <c r="H72" s="118"/>
    </row>
    <row r="73" spans="1:8" ht="14.25">
      <c r="A73" s="86"/>
      <c r="B73" s="86"/>
      <c r="C73" s="86"/>
      <c r="D73" s="86"/>
      <c r="E73" s="118"/>
      <c r="F73" s="86"/>
      <c r="G73" s="118"/>
      <c r="H73" s="118"/>
    </row>
    <row r="74" spans="1:8" ht="14.25">
      <c r="A74" s="86"/>
      <c r="B74" s="86"/>
      <c r="C74" s="86"/>
      <c r="D74" s="86"/>
      <c r="E74" s="118"/>
      <c r="F74" s="86"/>
      <c r="G74" s="118"/>
      <c r="H74" s="118"/>
    </row>
    <row r="75" spans="1:8" ht="14.25">
      <c r="A75" s="86"/>
      <c r="B75" s="86"/>
      <c r="C75" s="86"/>
      <c r="D75" s="86"/>
      <c r="E75" s="118"/>
      <c r="F75" s="86"/>
      <c r="G75" s="118"/>
      <c r="H75" s="118"/>
    </row>
    <row r="76" spans="1:8" ht="14.25">
      <c r="A76" s="86"/>
      <c r="B76" s="86"/>
      <c r="C76" s="86"/>
      <c r="D76" s="86"/>
      <c r="E76" s="118"/>
      <c r="F76" s="86"/>
      <c r="G76" s="118"/>
      <c r="H76" s="118"/>
    </row>
    <row r="77" spans="1:8" ht="14.25">
      <c r="A77" s="86"/>
      <c r="B77" s="86"/>
      <c r="C77" s="86"/>
      <c r="D77" s="86"/>
      <c r="E77" s="118"/>
      <c r="F77" s="86"/>
      <c r="G77" s="118"/>
      <c r="H77" s="118"/>
    </row>
    <row r="78" spans="1:8" ht="14.25">
      <c r="A78" s="86"/>
      <c r="B78" s="86"/>
      <c r="C78" s="86"/>
      <c r="D78" s="86"/>
      <c r="E78" s="118"/>
      <c r="F78" s="86"/>
      <c r="G78" s="118"/>
      <c r="H78" s="118"/>
    </row>
    <row r="79" spans="1:8" ht="14.25">
      <c r="A79" s="86"/>
      <c r="B79" s="86"/>
      <c r="C79" s="86"/>
      <c r="D79" s="86"/>
      <c r="E79" s="118"/>
      <c r="F79" s="86"/>
      <c r="G79" s="118"/>
      <c r="H79" s="118"/>
    </row>
    <row r="80" spans="1:8" ht="14.25">
      <c r="A80" s="86"/>
      <c r="B80" s="86"/>
      <c r="C80" s="86"/>
      <c r="D80" s="86"/>
      <c r="E80" s="118"/>
      <c r="F80" s="86"/>
      <c r="G80" s="118"/>
      <c r="H80" s="118"/>
    </row>
    <row r="81" spans="1:8" ht="14.25">
      <c r="A81" s="86"/>
      <c r="B81" s="86"/>
      <c r="C81" s="86"/>
      <c r="D81" s="86"/>
      <c r="E81" s="118"/>
      <c r="F81" s="86"/>
      <c r="G81" s="118"/>
      <c r="H81" s="118"/>
    </row>
    <row r="82" spans="1:8" ht="14.25">
      <c r="A82" s="86"/>
      <c r="B82" s="86"/>
      <c r="C82" s="86"/>
      <c r="D82" s="86"/>
      <c r="E82" s="118"/>
      <c r="F82" s="86"/>
      <c r="G82" s="118"/>
      <c r="H82" s="118"/>
    </row>
    <row r="83" spans="1:8" ht="14.25">
      <c r="A83" s="86"/>
      <c r="B83" s="86"/>
      <c r="C83" s="86"/>
      <c r="D83" s="86"/>
      <c r="E83" s="118"/>
      <c r="F83" s="86"/>
      <c r="G83" s="118"/>
      <c r="H83" s="118"/>
    </row>
    <row r="84" spans="1:8" ht="14.25">
      <c r="A84" s="86"/>
      <c r="B84" s="86"/>
      <c r="C84" s="86"/>
      <c r="D84" s="86"/>
      <c r="E84" s="118"/>
      <c r="F84" s="86"/>
      <c r="G84" s="118"/>
      <c r="H84" s="118"/>
    </row>
    <row r="85" spans="1:8" ht="14.25">
      <c r="A85" s="86"/>
      <c r="B85" s="86"/>
      <c r="C85" s="86"/>
      <c r="D85" s="86"/>
      <c r="E85" s="118"/>
      <c r="F85" s="86"/>
      <c r="G85" s="118"/>
      <c r="H85" s="118"/>
    </row>
    <row r="86" spans="1:8" ht="14.25">
      <c r="A86" s="86"/>
      <c r="B86" s="86"/>
      <c r="C86" s="86"/>
      <c r="D86" s="86"/>
      <c r="E86" s="118"/>
      <c r="F86" s="86"/>
      <c r="G86" s="118"/>
      <c r="H86" s="118"/>
    </row>
    <row r="87" spans="1:8" ht="14.25">
      <c r="A87" s="86"/>
      <c r="B87" s="86"/>
      <c r="C87" s="86"/>
      <c r="D87" s="86"/>
      <c r="E87" s="118"/>
      <c r="F87" s="86"/>
      <c r="G87" s="118"/>
      <c r="H87" s="118"/>
    </row>
    <row r="88" spans="1:8" ht="14.25">
      <c r="A88" s="86"/>
      <c r="B88" s="86"/>
      <c r="C88" s="86"/>
      <c r="D88" s="86"/>
      <c r="E88" s="118"/>
      <c r="F88" s="86"/>
      <c r="G88" s="118"/>
      <c r="H88" s="118"/>
    </row>
    <row r="89" spans="1:8" ht="14.25">
      <c r="A89" s="86"/>
      <c r="B89" s="86"/>
      <c r="C89" s="86"/>
      <c r="D89" s="86"/>
      <c r="E89" s="118"/>
      <c r="F89" s="86"/>
      <c r="G89" s="118"/>
      <c r="H89" s="118"/>
    </row>
    <row r="90" spans="1:8" ht="14.25">
      <c r="A90" s="86"/>
      <c r="B90" s="86"/>
      <c r="C90" s="86"/>
      <c r="D90" s="86"/>
      <c r="E90" s="118"/>
      <c r="F90" s="86"/>
      <c r="G90" s="118"/>
      <c r="H90" s="118"/>
    </row>
    <row r="91" spans="1:8" ht="14.25">
      <c r="A91" s="86"/>
      <c r="B91" s="86"/>
      <c r="C91" s="86"/>
      <c r="D91" s="86"/>
      <c r="E91" s="118"/>
      <c r="F91" s="86"/>
      <c r="G91" s="118"/>
      <c r="H91" s="118"/>
    </row>
    <row r="92" spans="1:8" ht="14.25">
      <c r="A92" s="86"/>
      <c r="B92" s="86"/>
      <c r="C92" s="86"/>
      <c r="D92" s="86"/>
      <c r="E92" s="118"/>
      <c r="F92" s="86"/>
      <c r="G92" s="118"/>
      <c r="H92" s="118"/>
    </row>
    <row r="93" spans="1:8" ht="14.25">
      <c r="A93" s="86"/>
      <c r="B93" s="86"/>
      <c r="C93" s="86"/>
      <c r="D93" s="86"/>
      <c r="E93" s="118"/>
      <c r="F93" s="86"/>
      <c r="G93" s="118"/>
      <c r="H93" s="118"/>
    </row>
    <row r="94" spans="1:8" ht="14.25">
      <c r="A94" s="86"/>
      <c r="B94" s="86"/>
      <c r="C94" s="86"/>
      <c r="D94" s="86"/>
      <c r="E94" s="118"/>
      <c r="F94" s="86"/>
      <c r="G94" s="118"/>
      <c r="H94" s="118"/>
    </row>
    <row r="95" spans="1:8" ht="14.25">
      <c r="A95" s="86"/>
      <c r="B95" s="86"/>
      <c r="C95" s="86"/>
      <c r="D95" s="86"/>
      <c r="E95" s="118"/>
      <c r="F95" s="86"/>
      <c r="G95" s="118"/>
      <c r="H95" s="118"/>
    </row>
    <row r="96" spans="1:8" ht="14.25">
      <c r="A96" s="86"/>
      <c r="B96" s="86"/>
      <c r="C96" s="86"/>
      <c r="D96" s="86"/>
      <c r="E96" s="118"/>
      <c r="F96" s="86"/>
      <c r="G96" s="118"/>
      <c r="H96" s="118"/>
    </row>
    <row r="97" spans="1:8" ht="14.25">
      <c r="A97" s="86"/>
      <c r="B97" s="86"/>
      <c r="C97" s="86"/>
      <c r="D97" s="86"/>
      <c r="E97" s="118"/>
      <c r="F97" s="86"/>
      <c r="G97" s="118"/>
      <c r="H97" s="118"/>
    </row>
    <row r="98" spans="1:8" ht="14.25">
      <c r="A98" s="86"/>
      <c r="B98" s="86"/>
      <c r="C98" s="86"/>
      <c r="D98" s="86"/>
      <c r="E98" s="118"/>
      <c r="F98" s="86"/>
      <c r="G98" s="118"/>
      <c r="H98" s="118"/>
    </row>
    <row r="99" spans="1:8" ht="14.25">
      <c r="A99" s="86"/>
      <c r="B99" s="86"/>
      <c r="C99" s="86"/>
      <c r="D99" s="86"/>
      <c r="E99" s="118"/>
      <c r="F99" s="86"/>
      <c r="G99" s="118"/>
      <c r="H99" s="118"/>
    </row>
  </sheetData>
  <sheetProtection/>
  <mergeCells count="7">
    <mergeCell ref="A1:H1"/>
    <mergeCell ref="F2:H2"/>
    <mergeCell ref="J2:K2"/>
    <mergeCell ref="A3:B3"/>
    <mergeCell ref="F3:G3"/>
    <mergeCell ref="A4:B5"/>
    <mergeCell ref="F5:G5"/>
  </mergeCells>
  <printOptions/>
  <pageMargins left="0.75" right="0.75" top="1" bottom="1" header="0.512" footer="0.512"/>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Y51"/>
  <sheetViews>
    <sheetView view="pageBreakPreview" zoomScale="80" zoomScaleSheetLayoutView="80" zoomScalePageLayoutView="0" workbookViewId="0" topLeftCell="A22">
      <selection activeCell="P34" sqref="P34:S36"/>
    </sheetView>
  </sheetViews>
  <sheetFormatPr defaultColWidth="9.00390625" defaultRowHeight="13.5"/>
  <cols>
    <col min="1" max="1" width="4.875" style="4" customWidth="1"/>
    <col min="2" max="3" width="4.125" style="4" customWidth="1"/>
    <col min="4" max="4" width="6.125" style="4" customWidth="1"/>
    <col min="5" max="11" width="9.50390625" style="4" customWidth="1"/>
    <col min="12" max="12" width="5.125" style="4" customWidth="1"/>
    <col min="13" max="13" width="5.50390625" style="4" customWidth="1"/>
    <col min="14" max="21" width="9.625" style="4" customWidth="1"/>
    <col min="22" max="22" width="4.875" style="4" customWidth="1"/>
    <col min="23" max="23" width="15.25390625" style="4" customWidth="1"/>
    <col min="24" max="24" width="3.50390625" style="4" bestFit="1" customWidth="1"/>
    <col min="25" max="25" width="14.75390625" style="4" bestFit="1" customWidth="1"/>
    <col min="26" max="16384" width="9.00390625" style="4" customWidth="1"/>
  </cols>
  <sheetData>
    <row r="1" spans="1:23" ht="19.5" customHeight="1">
      <c r="A1" s="1030" t="s">
        <v>222</v>
      </c>
      <c r="B1" s="1030"/>
      <c r="C1" s="1030"/>
      <c r="D1" s="1030"/>
      <c r="E1" s="1030"/>
      <c r="F1" s="1030"/>
      <c r="G1" s="1030"/>
      <c r="H1" s="1030"/>
      <c r="I1" s="1030"/>
      <c r="J1" s="1030"/>
      <c r="K1" s="1030"/>
      <c r="L1" s="87"/>
      <c r="M1" s="87"/>
      <c r="N1" s="1031" t="s">
        <v>31</v>
      </c>
      <c r="O1" s="1031"/>
      <c r="P1" s="1031"/>
      <c r="Q1" s="1031"/>
      <c r="R1" s="1031"/>
      <c r="S1" s="1031"/>
      <c r="T1" s="1031"/>
      <c r="U1" s="1031"/>
      <c r="V1" s="1031"/>
      <c r="W1" s="1031"/>
    </row>
    <row r="2" spans="1:23" ht="19.5" customHeight="1">
      <c r="A2" s="88"/>
      <c r="B2" s="88"/>
      <c r="C2" s="88"/>
      <c r="D2" s="88"/>
      <c r="E2" s="88"/>
      <c r="F2" s="88"/>
      <c r="G2" s="88"/>
      <c r="H2" s="88"/>
      <c r="I2" s="88"/>
      <c r="J2" s="88"/>
      <c r="K2" s="88"/>
      <c r="L2" s="88"/>
      <c r="M2" s="88"/>
      <c r="N2" s="89"/>
      <c r="O2" s="89"/>
      <c r="P2" s="89"/>
      <c r="Q2" s="89"/>
      <c r="R2" s="89"/>
      <c r="S2" s="89"/>
      <c r="T2" s="89"/>
      <c r="U2" s="89"/>
      <c r="V2" s="89"/>
      <c r="W2" s="89"/>
    </row>
    <row r="3" spans="1:23" ht="14.25">
      <c r="A3" s="88"/>
      <c r="B3" s="88"/>
      <c r="C3" s="88"/>
      <c r="D3" s="88"/>
      <c r="E3" s="88"/>
      <c r="F3" s="88"/>
      <c r="G3" s="88"/>
      <c r="H3" s="88"/>
      <c r="I3" s="88"/>
      <c r="J3" s="88"/>
      <c r="K3" s="88"/>
      <c r="L3" s="88"/>
      <c r="M3" s="88"/>
      <c r="N3" s="89"/>
      <c r="O3" s="89"/>
      <c r="P3" s="89"/>
      <c r="Q3" s="89"/>
      <c r="R3" s="89"/>
      <c r="S3" s="89"/>
      <c r="T3" s="89"/>
      <c r="U3" s="89"/>
      <c r="V3" s="89"/>
      <c r="W3" s="89"/>
    </row>
    <row r="4" spans="1:24" ht="14.25">
      <c r="A4" s="13"/>
      <c r="B4" s="13"/>
      <c r="C4" s="13"/>
      <c r="D4" s="13"/>
      <c r="E4" s="13"/>
      <c r="F4" s="13"/>
      <c r="G4" s="13"/>
      <c r="H4" s="13"/>
      <c r="I4" s="13"/>
      <c r="J4" s="13"/>
      <c r="K4" s="2"/>
      <c r="L4" s="2"/>
      <c r="M4" s="12"/>
      <c r="N4" s="12"/>
      <c r="O4" s="12"/>
      <c r="P4" s="12"/>
      <c r="Q4" s="12"/>
      <c r="R4" s="12"/>
      <c r="S4" s="12"/>
      <c r="T4" s="12"/>
      <c r="U4" s="12"/>
      <c r="V4" s="12"/>
      <c r="W4" s="1032" t="s">
        <v>72</v>
      </c>
      <c r="X4" s="1032"/>
    </row>
    <row r="5" spans="1:24" ht="14.25">
      <c r="A5" s="90"/>
      <c r="B5" s="68"/>
      <c r="C5" s="993" t="s">
        <v>26</v>
      </c>
      <c r="D5" s="994"/>
      <c r="E5" s="1026"/>
      <c r="F5" s="993" t="s">
        <v>24</v>
      </c>
      <c r="G5" s="994"/>
      <c r="H5" s="994"/>
      <c r="I5" s="994"/>
      <c r="J5" s="993" t="s">
        <v>25</v>
      </c>
      <c r="K5" s="1018"/>
      <c r="L5" s="19"/>
      <c r="M5" s="19"/>
      <c r="N5" s="993" t="s">
        <v>32</v>
      </c>
      <c r="O5" s="994"/>
      <c r="P5" s="994"/>
      <c r="Q5" s="1026"/>
      <c r="R5" s="993" t="s">
        <v>33</v>
      </c>
      <c r="S5" s="1026"/>
      <c r="T5" s="993" t="s">
        <v>34</v>
      </c>
      <c r="U5" s="1026"/>
      <c r="V5" s="13"/>
      <c r="W5" s="993" t="s">
        <v>33</v>
      </c>
      <c r="X5" s="1026"/>
    </row>
    <row r="6" spans="1:24" ht="14.25">
      <c r="A6" s="13"/>
      <c r="B6" s="91"/>
      <c r="C6" s="995"/>
      <c r="D6" s="996"/>
      <c r="E6" s="1027"/>
      <c r="F6" s="995"/>
      <c r="G6" s="996"/>
      <c r="H6" s="996"/>
      <c r="I6" s="996"/>
      <c r="J6" s="1019"/>
      <c r="K6" s="1020"/>
      <c r="L6" s="19"/>
      <c r="M6" s="19"/>
      <c r="N6" s="995"/>
      <c r="O6" s="1029"/>
      <c r="P6" s="1029"/>
      <c r="Q6" s="1027"/>
      <c r="R6" s="995"/>
      <c r="S6" s="1027"/>
      <c r="T6" s="995"/>
      <c r="U6" s="1027"/>
      <c r="V6" s="13"/>
      <c r="W6" s="995"/>
      <c r="X6" s="1027"/>
    </row>
    <row r="7" spans="1:24" ht="14.25">
      <c r="A7" s="13"/>
      <c r="B7" s="91"/>
      <c r="C7" s="997"/>
      <c r="D7" s="998"/>
      <c r="E7" s="1028"/>
      <c r="F7" s="997"/>
      <c r="G7" s="998"/>
      <c r="H7" s="998"/>
      <c r="I7" s="998"/>
      <c r="J7" s="1021"/>
      <c r="K7" s="1022"/>
      <c r="L7" s="19"/>
      <c r="M7" s="19"/>
      <c r="N7" s="997"/>
      <c r="O7" s="998"/>
      <c r="P7" s="998"/>
      <c r="Q7" s="1028"/>
      <c r="R7" s="997"/>
      <c r="S7" s="1028"/>
      <c r="T7" s="997"/>
      <c r="U7" s="1028"/>
      <c r="V7" s="19"/>
      <c r="W7" s="997"/>
      <c r="X7" s="1028"/>
    </row>
    <row r="8" spans="1:25" ht="14.25">
      <c r="A8" s="13"/>
      <c r="B8" s="91" t="s">
        <v>223</v>
      </c>
      <c r="C8" s="993" t="s">
        <v>27</v>
      </c>
      <c r="D8" s="994"/>
      <c r="E8" s="994"/>
      <c r="F8" s="16"/>
      <c r="G8" s="17" t="s">
        <v>14</v>
      </c>
      <c r="H8" s="16"/>
      <c r="I8" s="17" t="s">
        <v>5</v>
      </c>
      <c r="J8" s="16"/>
      <c r="K8" s="18" t="s">
        <v>5</v>
      </c>
      <c r="L8" s="19"/>
      <c r="M8" s="19"/>
      <c r="N8" s="16"/>
      <c r="O8" s="17" t="s">
        <v>14</v>
      </c>
      <c r="P8" s="16"/>
      <c r="Q8" s="17" t="s">
        <v>5</v>
      </c>
      <c r="R8" s="16"/>
      <c r="S8" s="17" t="s">
        <v>5</v>
      </c>
      <c r="T8" s="16"/>
      <c r="U8" s="18" t="s">
        <v>180</v>
      </c>
      <c r="V8" s="13"/>
      <c r="W8" s="16"/>
      <c r="X8" s="18" t="s">
        <v>5</v>
      </c>
      <c r="Y8" s="92"/>
    </row>
    <row r="9" spans="1:25" ht="14.25">
      <c r="A9" s="13"/>
      <c r="B9" s="91"/>
      <c r="C9" s="995"/>
      <c r="D9" s="996"/>
      <c r="E9" s="996"/>
      <c r="F9" s="966">
        <v>55076</v>
      </c>
      <c r="G9" s="1023"/>
      <c r="H9" s="966">
        <v>212728153000</v>
      </c>
      <c r="I9" s="1023"/>
      <c r="J9" s="966">
        <v>10635005200</v>
      </c>
      <c r="K9" s="1023"/>
      <c r="L9" s="12"/>
      <c r="M9" s="12"/>
      <c r="N9" s="966">
        <v>1</v>
      </c>
      <c r="O9" s="1023"/>
      <c r="P9" s="966">
        <v>23700</v>
      </c>
      <c r="Q9" s="1023"/>
      <c r="R9" s="966">
        <f>J9-P9</f>
        <v>10634981500</v>
      </c>
      <c r="S9" s="1023"/>
      <c r="T9" s="1024">
        <f>ROUND(R9/W9*100,1)</f>
        <v>100.6</v>
      </c>
      <c r="U9" s="1025"/>
      <c r="V9" s="13"/>
      <c r="W9" s="966">
        <v>10569682100</v>
      </c>
      <c r="X9" s="967"/>
      <c r="Y9" s="92"/>
    </row>
    <row r="10" spans="1:25" ht="14.25">
      <c r="A10" s="13"/>
      <c r="B10" s="91"/>
      <c r="C10" s="997"/>
      <c r="D10" s="998"/>
      <c r="E10" s="998"/>
      <c r="F10" s="93"/>
      <c r="G10" s="94"/>
      <c r="H10" s="93"/>
      <c r="I10" s="94"/>
      <c r="J10" s="93"/>
      <c r="K10" s="95"/>
      <c r="L10" s="96"/>
      <c r="M10" s="96"/>
      <c r="N10" s="93"/>
      <c r="O10" s="94"/>
      <c r="P10" s="93"/>
      <c r="Q10" s="94"/>
      <c r="R10" s="93"/>
      <c r="S10" s="95"/>
      <c r="T10" s="200"/>
      <c r="U10" s="201"/>
      <c r="V10" s="96"/>
      <c r="W10" s="93"/>
      <c r="X10" s="95"/>
      <c r="Y10" s="92"/>
    </row>
    <row r="11" spans="1:25" ht="14.25">
      <c r="A11" s="13"/>
      <c r="B11" s="91" t="s">
        <v>20</v>
      </c>
      <c r="C11" s="993" t="s">
        <v>67</v>
      </c>
      <c r="D11" s="994"/>
      <c r="E11" s="994"/>
      <c r="F11" s="964">
        <v>10</v>
      </c>
      <c r="G11" s="999"/>
      <c r="H11" s="964">
        <v>62055000</v>
      </c>
      <c r="I11" s="999"/>
      <c r="J11" s="964">
        <v>2796500</v>
      </c>
      <c r="K11" s="976"/>
      <c r="L11" s="14"/>
      <c r="M11" s="14"/>
      <c r="N11" s="964">
        <v>0</v>
      </c>
      <c r="O11" s="999"/>
      <c r="P11" s="964">
        <v>0</v>
      </c>
      <c r="Q11" s="999"/>
      <c r="R11" s="964">
        <f aca="true" t="shared" si="0" ref="R11:R19">+J11-P11</f>
        <v>2796500</v>
      </c>
      <c r="S11" s="976"/>
      <c r="T11" s="987">
        <f>ROUND(R11/W11*100,1)</f>
        <v>73.4</v>
      </c>
      <c r="U11" s="988"/>
      <c r="V11" s="15"/>
      <c r="W11" s="964">
        <v>3810900</v>
      </c>
      <c r="X11" s="965"/>
      <c r="Y11" s="92"/>
    </row>
    <row r="12" spans="1:25" ht="14.25">
      <c r="A12" s="13"/>
      <c r="B12" s="91"/>
      <c r="C12" s="995"/>
      <c r="D12" s="996"/>
      <c r="E12" s="996"/>
      <c r="F12" s="977"/>
      <c r="G12" s="1000"/>
      <c r="H12" s="977"/>
      <c r="I12" s="1000"/>
      <c r="J12" s="977"/>
      <c r="K12" s="978"/>
      <c r="L12" s="14"/>
      <c r="M12" s="14"/>
      <c r="N12" s="977"/>
      <c r="O12" s="1000"/>
      <c r="P12" s="977"/>
      <c r="Q12" s="1000"/>
      <c r="R12" s="977">
        <f t="shared" si="0"/>
        <v>0</v>
      </c>
      <c r="S12" s="978"/>
      <c r="T12" s="989" t="e">
        <f aca="true" t="shared" si="1" ref="T12:T22">ROUND(R12/W12*100,1)</f>
        <v>#DIV/0!</v>
      </c>
      <c r="U12" s="990"/>
      <c r="V12" s="15"/>
      <c r="W12" s="966">
        <v>0</v>
      </c>
      <c r="X12" s="967"/>
      <c r="Y12" s="92"/>
    </row>
    <row r="13" spans="1:25" ht="14.25">
      <c r="A13" s="13"/>
      <c r="B13" s="91"/>
      <c r="C13" s="997"/>
      <c r="D13" s="998"/>
      <c r="E13" s="998"/>
      <c r="F13" s="979"/>
      <c r="G13" s="1001"/>
      <c r="H13" s="979"/>
      <c r="I13" s="1001"/>
      <c r="J13" s="979"/>
      <c r="K13" s="980"/>
      <c r="L13" s="10"/>
      <c r="M13" s="10"/>
      <c r="N13" s="979"/>
      <c r="O13" s="1001"/>
      <c r="P13" s="979"/>
      <c r="Q13" s="1001"/>
      <c r="R13" s="979">
        <f t="shared" si="0"/>
        <v>0</v>
      </c>
      <c r="S13" s="980"/>
      <c r="T13" s="991" t="e">
        <f t="shared" si="1"/>
        <v>#DIV/0!</v>
      </c>
      <c r="U13" s="992"/>
      <c r="V13" s="11"/>
      <c r="W13" s="968">
        <v>0</v>
      </c>
      <c r="X13" s="969"/>
      <c r="Y13" s="92"/>
    </row>
    <row r="14" spans="1:25" ht="14.25">
      <c r="A14" s="13"/>
      <c r="B14" s="91" t="s">
        <v>21</v>
      </c>
      <c r="C14" s="1014" t="s">
        <v>28</v>
      </c>
      <c r="D14" s="1017" t="s">
        <v>75</v>
      </c>
      <c r="E14" s="1003"/>
      <c r="F14" s="964">
        <v>14895</v>
      </c>
      <c r="G14" s="999"/>
      <c r="H14" s="964">
        <v>74516072000</v>
      </c>
      <c r="I14" s="999"/>
      <c r="J14" s="964">
        <v>3725408300</v>
      </c>
      <c r="K14" s="976"/>
      <c r="L14" s="10"/>
      <c r="M14" s="10"/>
      <c r="N14" s="964">
        <v>0</v>
      </c>
      <c r="O14" s="999"/>
      <c r="P14" s="964">
        <v>0</v>
      </c>
      <c r="Q14" s="999"/>
      <c r="R14" s="964">
        <f t="shared" si="0"/>
        <v>3725408300</v>
      </c>
      <c r="S14" s="976"/>
      <c r="T14" s="987">
        <f>ROUND(R14/W14*100,1)</f>
        <v>107.8</v>
      </c>
      <c r="U14" s="988"/>
      <c r="V14" s="11"/>
      <c r="W14" s="964">
        <v>3454774700</v>
      </c>
      <c r="X14" s="965"/>
      <c r="Y14" s="92"/>
    </row>
    <row r="15" spans="1:25" ht="14.25">
      <c r="A15" s="13"/>
      <c r="B15" s="91"/>
      <c r="C15" s="1015"/>
      <c r="D15" s="1004"/>
      <c r="E15" s="1005"/>
      <c r="F15" s="977"/>
      <c r="G15" s="1000"/>
      <c r="H15" s="977"/>
      <c r="I15" s="1000"/>
      <c r="J15" s="977"/>
      <c r="K15" s="978"/>
      <c r="L15" s="12"/>
      <c r="M15" s="12"/>
      <c r="N15" s="977"/>
      <c r="O15" s="1000"/>
      <c r="P15" s="977"/>
      <c r="Q15" s="1000"/>
      <c r="R15" s="977">
        <f t="shared" si="0"/>
        <v>0</v>
      </c>
      <c r="S15" s="978"/>
      <c r="T15" s="989" t="e">
        <f t="shared" si="1"/>
        <v>#DIV/0!</v>
      </c>
      <c r="U15" s="990"/>
      <c r="V15" s="13"/>
      <c r="W15" s="966">
        <v>0</v>
      </c>
      <c r="X15" s="967"/>
      <c r="Y15" s="92"/>
    </row>
    <row r="16" spans="1:25" ht="14.25">
      <c r="A16" s="13"/>
      <c r="B16" s="91"/>
      <c r="C16" s="1015"/>
      <c r="D16" s="1006"/>
      <c r="E16" s="1007"/>
      <c r="F16" s="979"/>
      <c r="G16" s="1001"/>
      <c r="H16" s="979"/>
      <c r="I16" s="1001"/>
      <c r="J16" s="979"/>
      <c r="K16" s="980"/>
      <c r="L16" s="14"/>
      <c r="M16" s="14"/>
      <c r="N16" s="979"/>
      <c r="O16" s="1001"/>
      <c r="P16" s="979"/>
      <c r="Q16" s="1001"/>
      <c r="R16" s="979">
        <f t="shared" si="0"/>
        <v>0</v>
      </c>
      <c r="S16" s="980"/>
      <c r="T16" s="991" t="e">
        <f t="shared" si="1"/>
        <v>#DIV/0!</v>
      </c>
      <c r="U16" s="992"/>
      <c r="V16" s="15"/>
      <c r="W16" s="968">
        <v>0</v>
      </c>
      <c r="X16" s="969"/>
      <c r="Y16" s="92"/>
    </row>
    <row r="17" spans="1:25" ht="14.25">
      <c r="A17" s="13"/>
      <c r="B17" s="91" t="s">
        <v>22</v>
      </c>
      <c r="C17" s="1015"/>
      <c r="D17" s="1002" t="s">
        <v>76</v>
      </c>
      <c r="E17" s="1003"/>
      <c r="F17" s="964">
        <v>172</v>
      </c>
      <c r="G17" s="999"/>
      <c r="H17" s="964">
        <v>360302000</v>
      </c>
      <c r="I17" s="999"/>
      <c r="J17" s="964">
        <v>12482000</v>
      </c>
      <c r="K17" s="976"/>
      <c r="L17" s="14"/>
      <c r="M17" s="14"/>
      <c r="N17" s="964">
        <v>0</v>
      </c>
      <c r="O17" s="999"/>
      <c r="P17" s="964">
        <v>0</v>
      </c>
      <c r="Q17" s="999"/>
      <c r="R17" s="964">
        <f t="shared" si="0"/>
        <v>12482000</v>
      </c>
      <c r="S17" s="976"/>
      <c r="T17" s="987">
        <f>ROUND(R17/W17*100,1)</f>
        <v>98.4</v>
      </c>
      <c r="U17" s="988"/>
      <c r="V17" s="15"/>
      <c r="W17" s="964">
        <v>12691100</v>
      </c>
      <c r="X17" s="965"/>
      <c r="Y17" s="92"/>
    </row>
    <row r="18" spans="1:25" ht="14.25">
      <c r="A18" s="13"/>
      <c r="B18" s="91"/>
      <c r="C18" s="1015"/>
      <c r="D18" s="1004"/>
      <c r="E18" s="1005"/>
      <c r="F18" s="977"/>
      <c r="G18" s="1000"/>
      <c r="H18" s="977"/>
      <c r="I18" s="1000"/>
      <c r="J18" s="977"/>
      <c r="K18" s="978"/>
      <c r="L18" s="10"/>
      <c r="M18" s="10"/>
      <c r="N18" s="977"/>
      <c r="O18" s="1000"/>
      <c r="P18" s="977"/>
      <c r="Q18" s="1000"/>
      <c r="R18" s="977">
        <f t="shared" si="0"/>
        <v>0</v>
      </c>
      <c r="S18" s="978"/>
      <c r="T18" s="989" t="e">
        <f t="shared" si="1"/>
        <v>#DIV/0!</v>
      </c>
      <c r="U18" s="990"/>
      <c r="V18" s="11"/>
      <c r="W18" s="966">
        <v>0</v>
      </c>
      <c r="X18" s="967"/>
      <c r="Y18" s="92"/>
    </row>
    <row r="19" spans="1:24" ht="14.25">
      <c r="A19" s="13"/>
      <c r="B19" s="91"/>
      <c r="C19" s="1016"/>
      <c r="D19" s="1006"/>
      <c r="E19" s="1007"/>
      <c r="F19" s="979"/>
      <c r="G19" s="1001"/>
      <c r="H19" s="979"/>
      <c r="I19" s="1001"/>
      <c r="J19" s="979"/>
      <c r="K19" s="980"/>
      <c r="L19" s="10"/>
      <c r="M19" s="10"/>
      <c r="N19" s="979"/>
      <c r="O19" s="1001"/>
      <c r="P19" s="979"/>
      <c r="Q19" s="1001"/>
      <c r="R19" s="979">
        <f t="shared" si="0"/>
        <v>0</v>
      </c>
      <c r="S19" s="980"/>
      <c r="T19" s="991" t="e">
        <f t="shared" si="1"/>
        <v>#DIV/0!</v>
      </c>
      <c r="U19" s="992"/>
      <c r="V19" s="11"/>
      <c r="W19" s="968">
        <v>0</v>
      </c>
      <c r="X19" s="969"/>
    </row>
    <row r="20" spans="1:24" ht="14.25">
      <c r="A20" s="13"/>
      <c r="B20" s="91" t="s">
        <v>23</v>
      </c>
      <c r="C20" s="993" t="s">
        <v>11</v>
      </c>
      <c r="D20" s="994"/>
      <c r="E20" s="994"/>
      <c r="F20" s="964">
        <f>SUM(F9:G19)</f>
        <v>70153</v>
      </c>
      <c r="G20" s="999"/>
      <c r="H20" s="964">
        <f>SUM(H9:I19)</f>
        <v>287666582000</v>
      </c>
      <c r="I20" s="999"/>
      <c r="J20" s="964">
        <f>SUM(J9:K19)</f>
        <v>14375692000</v>
      </c>
      <c r="K20" s="965"/>
      <c r="L20" s="12"/>
      <c r="M20" s="12"/>
      <c r="N20" s="964">
        <f>SUM(N9:O19)</f>
        <v>1</v>
      </c>
      <c r="O20" s="965"/>
      <c r="P20" s="964">
        <f>SUM(P9:Q19)</f>
        <v>23700</v>
      </c>
      <c r="Q20" s="965"/>
      <c r="R20" s="964">
        <f>SUM(R9:S19)</f>
        <v>14375668300</v>
      </c>
      <c r="S20" s="965"/>
      <c r="T20" s="987">
        <f>ROUND(R20/W20*100,1)</f>
        <v>102.4</v>
      </c>
      <c r="U20" s="988"/>
      <c r="V20" s="13"/>
      <c r="W20" s="964">
        <v>14040958800</v>
      </c>
      <c r="X20" s="965"/>
    </row>
    <row r="21" spans="1:24" ht="14.25">
      <c r="A21" s="2"/>
      <c r="B21" s="91"/>
      <c r="C21" s="995"/>
      <c r="D21" s="996"/>
      <c r="E21" s="996"/>
      <c r="F21" s="977"/>
      <c r="G21" s="1000"/>
      <c r="H21" s="977"/>
      <c r="I21" s="1000"/>
      <c r="J21" s="966"/>
      <c r="K21" s="967"/>
      <c r="L21" s="12"/>
      <c r="M21" s="12"/>
      <c r="N21" s="966"/>
      <c r="O21" s="967"/>
      <c r="P21" s="966"/>
      <c r="Q21" s="967"/>
      <c r="R21" s="966"/>
      <c r="S21" s="967"/>
      <c r="T21" s="989" t="e">
        <f t="shared" si="1"/>
        <v>#DIV/0!</v>
      </c>
      <c r="U21" s="990"/>
      <c r="V21" s="13"/>
      <c r="W21" s="966"/>
      <c r="X21" s="967"/>
    </row>
    <row r="22" spans="1:24" ht="14.25">
      <c r="A22" s="2"/>
      <c r="B22" s="73"/>
      <c r="C22" s="997"/>
      <c r="D22" s="998"/>
      <c r="E22" s="998"/>
      <c r="F22" s="979"/>
      <c r="G22" s="1001"/>
      <c r="H22" s="979"/>
      <c r="I22" s="1001"/>
      <c r="J22" s="968"/>
      <c r="K22" s="969"/>
      <c r="L22" s="14"/>
      <c r="M22" s="14"/>
      <c r="N22" s="968"/>
      <c r="O22" s="969"/>
      <c r="P22" s="968"/>
      <c r="Q22" s="969"/>
      <c r="R22" s="968"/>
      <c r="S22" s="969"/>
      <c r="T22" s="991" t="e">
        <f t="shared" si="1"/>
        <v>#DIV/0!</v>
      </c>
      <c r="U22" s="992"/>
      <c r="V22" s="15"/>
      <c r="W22" s="968"/>
      <c r="X22" s="969"/>
    </row>
    <row r="23" spans="1:24" ht="14.25">
      <c r="A23" s="2"/>
      <c r="B23" s="90"/>
      <c r="C23" s="19"/>
      <c r="D23" s="19"/>
      <c r="E23" s="19"/>
      <c r="F23" s="14"/>
      <c r="G23" s="14"/>
      <c r="H23" s="14"/>
      <c r="I23" s="14"/>
      <c r="J23" s="14"/>
      <c r="K23" s="14"/>
      <c r="L23" s="14"/>
      <c r="M23" s="14"/>
      <c r="N23" s="14"/>
      <c r="O23" s="14"/>
      <c r="P23" s="14"/>
      <c r="Q23" s="14"/>
      <c r="R23" s="14"/>
      <c r="S23" s="14"/>
      <c r="T23" s="15"/>
      <c r="U23" s="15"/>
      <c r="V23" s="15"/>
      <c r="W23" s="14"/>
      <c r="X23" s="14"/>
    </row>
    <row r="24" spans="1:24" ht="14.25">
      <c r="A24" s="2"/>
      <c r="B24" s="12"/>
      <c r="C24" s="12"/>
      <c r="D24" s="12"/>
      <c r="E24" s="96"/>
      <c r="F24" s="98"/>
      <c r="G24" s="10"/>
      <c r="H24" s="10"/>
      <c r="I24" s="98"/>
      <c r="J24" s="10"/>
      <c r="K24" s="10"/>
      <c r="L24" s="10"/>
      <c r="M24" s="10"/>
      <c r="N24" s="98"/>
      <c r="O24" s="10"/>
      <c r="P24" s="10"/>
      <c r="Q24" s="98"/>
      <c r="R24" s="10"/>
      <c r="S24" s="10"/>
      <c r="T24" s="99"/>
      <c r="U24" s="11"/>
      <c r="V24" s="11"/>
      <c r="W24" s="10"/>
      <c r="X24" s="10"/>
    </row>
    <row r="25" spans="1:24" ht="14.25">
      <c r="A25" s="2"/>
      <c r="B25" s="68"/>
      <c r="C25" s="993" t="s">
        <v>26</v>
      </c>
      <c r="D25" s="994"/>
      <c r="E25" s="1026"/>
      <c r="F25" s="993" t="s">
        <v>24</v>
      </c>
      <c r="G25" s="994"/>
      <c r="H25" s="994"/>
      <c r="I25" s="994"/>
      <c r="J25" s="993" t="s">
        <v>25</v>
      </c>
      <c r="K25" s="1018"/>
      <c r="L25" s="10"/>
      <c r="M25" s="10"/>
      <c r="N25" s="993" t="s">
        <v>32</v>
      </c>
      <c r="O25" s="994"/>
      <c r="P25" s="994"/>
      <c r="Q25" s="1026"/>
      <c r="R25" s="993" t="s">
        <v>33</v>
      </c>
      <c r="S25" s="1026"/>
      <c r="T25" s="993" t="s">
        <v>34</v>
      </c>
      <c r="U25" s="1026"/>
      <c r="V25" s="11"/>
      <c r="W25" s="993" t="s">
        <v>33</v>
      </c>
      <c r="X25" s="1018"/>
    </row>
    <row r="26" spans="1:24" ht="14.25">
      <c r="A26" s="2"/>
      <c r="B26" s="91"/>
      <c r="C26" s="995"/>
      <c r="D26" s="996"/>
      <c r="E26" s="1027"/>
      <c r="F26" s="995"/>
      <c r="G26" s="996"/>
      <c r="H26" s="996"/>
      <c r="I26" s="996"/>
      <c r="J26" s="1019"/>
      <c r="K26" s="1020"/>
      <c r="L26" s="12"/>
      <c r="M26" s="12"/>
      <c r="N26" s="995"/>
      <c r="O26" s="1029"/>
      <c r="P26" s="1029"/>
      <c r="Q26" s="1027"/>
      <c r="R26" s="995"/>
      <c r="S26" s="1027"/>
      <c r="T26" s="995"/>
      <c r="U26" s="1027"/>
      <c r="V26" s="13"/>
      <c r="W26" s="1019"/>
      <c r="X26" s="1020"/>
    </row>
    <row r="27" spans="1:24" ht="14.25">
      <c r="A27" s="2"/>
      <c r="B27" s="91"/>
      <c r="C27" s="997"/>
      <c r="D27" s="998"/>
      <c r="E27" s="1028"/>
      <c r="F27" s="997"/>
      <c r="G27" s="998"/>
      <c r="H27" s="998"/>
      <c r="I27" s="998"/>
      <c r="J27" s="1021"/>
      <c r="K27" s="1022"/>
      <c r="L27" s="14"/>
      <c r="M27" s="14"/>
      <c r="N27" s="997"/>
      <c r="O27" s="998"/>
      <c r="P27" s="998"/>
      <c r="Q27" s="1028"/>
      <c r="R27" s="997"/>
      <c r="S27" s="1028"/>
      <c r="T27" s="997"/>
      <c r="U27" s="1028"/>
      <c r="V27" s="15"/>
      <c r="W27" s="1021"/>
      <c r="X27" s="1022"/>
    </row>
    <row r="28" spans="1:24" ht="14.25">
      <c r="A28" s="2"/>
      <c r="B28" s="91" t="s">
        <v>177</v>
      </c>
      <c r="C28" s="993" t="s">
        <v>27</v>
      </c>
      <c r="D28" s="994"/>
      <c r="E28" s="994"/>
      <c r="F28" s="16"/>
      <c r="G28" s="17" t="s">
        <v>14</v>
      </c>
      <c r="H28" s="16"/>
      <c r="I28" s="17" t="s">
        <v>5</v>
      </c>
      <c r="J28" s="16"/>
      <c r="K28" s="18" t="s">
        <v>5</v>
      </c>
      <c r="L28" s="14"/>
      <c r="M28" s="14"/>
      <c r="N28" s="16"/>
      <c r="O28" s="17" t="s">
        <v>14</v>
      </c>
      <c r="P28" s="16"/>
      <c r="Q28" s="17" t="s">
        <v>5</v>
      </c>
      <c r="R28" s="16"/>
      <c r="S28" s="17" t="s">
        <v>5</v>
      </c>
      <c r="T28" s="16"/>
      <c r="U28" s="18" t="s">
        <v>180</v>
      </c>
      <c r="V28" s="15"/>
      <c r="W28" s="16"/>
      <c r="X28" s="18" t="s">
        <v>5</v>
      </c>
    </row>
    <row r="29" spans="1:24" ht="14.25">
      <c r="A29" s="2"/>
      <c r="B29" s="91"/>
      <c r="C29" s="995"/>
      <c r="D29" s="996"/>
      <c r="E29" s="996"/>
      <c r="F29" s="966">
        <v>5061</v>
      </c>
      <c r="G29" s="1023"/>
      <c r="H29" s="966">
        <v>13507393000</v>
      </c>
      <c r="I29" s="1023"/>
      <c r="J29" s="966">
        <v>675128800</v>
      </c>
      <c r="K29" s="1023"/>
      <c r="L29" s="10"/>
      <c r="M29" s="10"/>
      <c r="N29" s="966">
        <v>1</v>
      </c>
      <c r="O29" s="1023"/>
      <c r="P29" s="966">
        <v>3000</v>
      </c>
      <c r="Q29" s="1023"/>
      <c r="R29" s="966">
        <f>+J29-P29</f>
        <v>675125800</v>
      </c>
      <c r="S29" s="1023"/>
      <c r="T29" s="1024">
        <f>ROUND(R29/W29*100,1)</f>
        <v>94.3</v>
      </c>
      <c r="U29" s="1025"/>
      <c r="V29" s="11"/>
      <c r="W29" s="966">
        <v>716179900</v>
      </c>
      <c r="X29" s="967"/>
    </row>
    <row r="30" spans="1:24" ht="14.25">
      <c r="A30" s="2"/>
      <c r="B30" s="91"/>
      <c r="C30" s="997"/>
      <c r="D30" s="998"/>
      <c r="E30" s="998"/>
      <c r="F30" s="93"/>
      <c r="G30" s="94"/>
      <c r="H30" s="93"/>
      <c r="I30" s="94"/>
      <c r="J30" s="93"/>
      <c r="K30" s="95"/>
      <c r="L30" s="10"/>
      <c r="M30" s="10"/>
      <c r="N30" s="93"/>
      <c r="O30" s="94"/>
      <c r="P30" s="93"/>
      <c r="Q30" s="94"/>
      <c r="R30" s="93"/>
      <c r="S30" s="95"/>
      <c r="T30" s="200"/>
      <c r="U30" s="201"/>
      <c r="V30" s="11"/>
      <c r="W30" s="93"/>
      <c r="X30" s="95"/>
    </row>
    <row r="31" spans="1:24" ht="14.25">
      <c r="A31" s="2"/>
      <c r="B31" s="91" t="s">
        <v>29</v>
      </c>
      <c r="C31" s="993" t="s">
        <v>67</v>
      </c>
      <c r="D31" s="994"/>
      <c r="E31" s="994"/>
      <c r="F31" s="964">
        <v>6</v>
      </c>
      <c r="G31" s="999"/>
      <c r="H31" s="964">
        <v>29018000</v>
      </c>
      <c r="I31" s="999"/>
      <c r="J31" s="964">
        <v>1178700</v>
      </c>
      <c r="K31" s="976"/>
      <c r="L31" s="12"/>
      <c r="M31" s="12"/>
      <c r="N31" s="964">
        <v>0</v>
      </c>
      <c r="O31" s="999"/>
      <c r="P31" s="964">
        <v>0</v>
      </c>
      <c r="Q31" s="999"/>
      <c r="R31" s="964">
        <f aca="true" t="shared" si="2" ref="R31:R39">+J31-P31</f>
        <v>1178700</v>
      </c>
      <c r="S31" s="976"/>
      <c r="T31" s="1008" t="s">
        <v>224</v>
      </c>
      <c r="U31" s="1009"/>
      <c r="V31" s="13"/>
      <c r="W31" s="964">
        <v>0</v>
      </c>
      <c r="X31" s="965"/>
    </row>
    <row r="32" spans="1:24" ht="14.25">
      <c r="A32" s="2"/>
      <c r="B32" s="91"/>
      <c r="C32" s="995"/>
      <c r="D32" s="996"/>
      <c r="E32" s="996"/>
      <c r="F32" s="977"/>
      <c r="G32" s="1000"/>
      <c r="H32" s="977"/>
      <c r="I32" s="1000"/>
      <c r="J32" s="977"/>
      <c r="K32" s="978"/>
      <c r="L32" s="12"/>
      <c r="M32" s="12"/>
      <c r="N32" s="977"/>
      <c r="O32" s="1000"/>
      <c r="P32" s="977"/>
      <c r="Q32" s="1000"/>
      <c r="R32" s="977">
        <f t="shared" si="2"/>
        <v>0</v>
      </c>
      <c r="S32" s="978"/>
      <c r="T32" s="1010" t="e">
        <f>ROUND(R32/W32*100,1)</f>
        <v>#DIV/0!</v>
      </c>
      <c r="U32" s="1011"/>
      <c r="V32" s="13"/>
      <c r="W32" s="966">
        <v>0</v>
      </c>
      <c r="X32" s="967"/>
    </row>
    <row r="33" spans="1:24" ht="14.25">
      <c r="A33" s="2"/>
      <c r="B33" s="91"/>
      <c r="C33" s="997"/>
      <c r="D33" s="998"/>
      <c r="E33" s="998"/>
      <c r="F33" s="979"/>
      <c r="G33" s="1001"/>
      <c r="H33" s="979"/>
      <c r="I33" s="1001"/>
      <c r="J33" s="979"/>
      <c r="K33" s="980"/>
      <c r="L33" s="14"/>
      <c r="M33" s="14"/>
      <c r="N33" s="979"/>
      <c r="O33" s="1001"/>
      <c r="P33" s="979"/>
      <c r="Q33" s="1001"/>
      <c r="R33" s="979">
        <f t="shared" si="2"/>
        <v>0</v>
      </c>
      <c r="S33" s="980"/>
      <c r="T33" s="1012" t="e">
        <f>ROUND(R33/W33*100,1)</f>
        <v>#DIV/0!</v>
      </c>
      <c r="U33" s="1013"/>
      <c r="V33" s="15"/>
      <c r="W33" s="968">
        <v>0</v>
      </c>
      <c r="X33" s="969"/>
    </row>
    <row r="34" spans="1:24" ht="14.25">
      <c r="A34" s="2"/>
      <c r="B34" s="91" t="s">
        <v>21</v>
      </c>
      <c r="C34" s="1014" t="s">
        <v>28</v>
      </c>
      <c r="D34" s="1017" t="s">
        <v>75</v>
      </c>
      <c r="E34" s="1003"/>
      <c r="F34" s="964">
        <v>665</v>
      </c>
      <c r="G34" s="999"/>
      <c r="H34" s="964">
        <v>1964381000</v>
      </c>
      <c r="I34" s="999"/>
      <c r="J34" s="964">
        <v>98209200</v>
      </c>
      <c r="K34" s="976"/>
      <c r="L34" s="97"/>
      <c r="M34" s="97"/>
      <c r="N34" s="964">
        <v>0</v>
      </c>
      <c r="O34" s="999"/>
      <c r="P34" s="964">
        <v>0</v>
      </c>
      <c r="Q34" s="999"/>
      <c r="R34" s="964">
        <f t="shared" si="2"/>
        <v>98209200</v>
      </c>
      <c r="S34" s="976"/>
      <c r="T34" s="987">
        <f>ROUND(R34/W34*100,1)</f>
        <v>70.1</v>
      </c>
      <c r="U34" s="988"/>
      <c r="V34" s="100"/>
      <c r="W34" s="964">
        <v>140040800</v>
      </c>
      <c r="X34" s="965"/>
    </row>
    <row r="35" spans="1:24" ht="14.25">
      <c r="A35" s="2"/>
      <c r="B35" s="91"/>
      <c r="C35" s="1015"/>
      <c r="D35" s="1004"/>
      <c r="E35" s="1005"/>
      <c r="F35" s="977"/>
      <c r="G35" s="1000"/>
      <c r="H35" s="977"/>
      <c r="I35" s="1000"/>
      <c r="J35" s="977"/>
      <c r="K35" s="978"/>
      <c r="L35" s="12"/>
      <c r="M35" s="12"/>
      <c r="N35" s="977"/>
      <c r="O35" s="1000"/>
      <c r="P35" s="977"/>
      <c r="Q35" s="1000"/>
      <c r="R35" s="977">
        <f t="shared" si="2"/>
        <v>0</v>
      </c>
      <c r="S35" s="978"/>
      <c r="T35" s="989" t="e">
        <f aca="true" t="shared" si="3" ref="T35:T42">ROUND(R35/W35*100,1)</f>
        <v>#DIV/0!</v>
      </c>
      <c r="U35" s="990"/>
      <c r="V35" s="13"/>
      <c r="W35" s="966">
        <v>0</v>
      </c>
      <c r="X35" s="967"/>
    </row>
    <row r="36" spans="1:24" ht="14.25">
      <c r="A36" s="2"/>
      <c r="B36" s="91"/>
      <c r="C36" s="1015"/>
      <c r="D36" s="1006"/>
      <c r="E36" s="1007"/>
      <c r="F36" s="979"/>
      <c r="G36" s="1001"/>
      <c r="H36" s="979"/>
      <c r="I36" s="1001"/>
      <c r="J36" s="979"/>
      <c r="K36" s="980"/>
      <c r="L36" s="96"/>
      <c r="M36" s="96"/>
      <c r="N36" s="979"/>
      <c r="O36" s="1001"/>
      <c r="P36" s="979"/>
      <c r="Q36" s="1001"/>
      <c r="R36" s="979">
        <f t="shared" si="2"/>
        <v>0</v>
      </c>
      <c r="S36" s="980"/>
      <c r="T36" s="991" t="e">
        <f t="shared" si="3"/>
        <v>#DIV/0!</v>
      </c>
      <c r="U36" s="992"/>
      <c r="V36" s="13"/>
      <c r="W36" s="968">
        <v>0</v>
      </c>
      <c r="X36" s="969"/>
    </row>
    <row r="37" spans="1:24" ht="14.25">
      <c r="A37" s="2"/>
      <c r="B37" s="91" t="s">
        <v>22</v>
      </c>
      <c r="C37" s="1015"/>
      <c r="D37" s="1002" t="s">
        <v>76</v>
      </c>
      <c r="E37" s="1003"/>
      <c r="F37" s="964">
        <v>10</v>
      </c>
      <c r="G37" s="999"/>
      <c r="H37" s="964">
        <v>17857000</v>
      </c>
      <c r="I37" s="999"/>
      <c r="J37" s="964">
        <v>536300</v>
      </c>
      <c r="K37" s="976"/>
      <c r="L37" s="101"/>
      <c r="M37" s="101"/>
      <c r="N37" s="964">
        <v>0</v>
      </c>
      <c r="O37" s="999"/>
      <c r="P37" s="964">
        <v>0</v>
      </c>
      <c r="Q37" s="999"/>
      <c r="R37" s="964">
        <f t="shared" si="2"/>
        <v>536300</v>
      </c>
      <c r="S37" s="976"/>
      <c r="T37" s="987">
        <f>ROUND(R37/W37*100,1)</f>
        <v>58.4</v>
      </c>
      <c r="U37" s="988"/>
      <c r="V37" s="15"/>
      <c r="W37" s="964">
        <v>918600</v>
      </c>
      <c r="X37" s="965"/>
    </row>
    <row r="38" spans="1:24" ht="14.25">
      <c r="A38" s="2"/>
      <c r="B38" s="91"/>
      <c r="C38" s="1015"/>
      <c r="D38" s="1004"/>
      <c r="E38" s="1005"/>
      <c r="F38" s="977"/>
      <c r="G38" s="1000"/>
      <c r="H38" s="977"/>
      <c r="I38" s="1000"/>
      <c r="J38" s="977"/>
      <c r="K38" s="978"/>
      <c r="L38" s="101"/>
      <c r="M38" s="101"/>
      <c r="N38" s="977"/>
      <c r="O38" s="1000"/>
      <c r="P38" s="977"/>
      <c r="Q38" s="1000"/>
      <c r="R38" s="977">
        <f t="shared" si="2"/>
        <v>0</v>
      </c>
      <c r="S38" s="978"/>
      <c r="T38" s="989" t="e">
        <f t="shared" si="3"/>
        <v>#DIV/0!</v>
      </c>
      <c r="U38" s="990"/>
      <c r="V38" s="15"/>
      <c r="W38" s="966">
        <v>0</v>
      </c>
      <c r="X38" s="967"/>
    </row>
    <row r="39" spans="1:24" ht="14.25">
      <c r="A39" s="2"/>
      <c r="B39" s="91"/>
      <c r="C39" s="1016"/>
      <c r="D39" s="1006"/>
      <c r="E39" s="1007"/>
      <c r="F39" s="979"/>
      <c r="G39" s="1001"/>
      <c r="H39" s="979"/>
      <c r="I39" s="1001"/>
      <c r="J39" s="979"/>
      <c r="K39" s="980"/>
      <c r="L39" s="12"/>
      <c r="M39" s="12"/>
      <c r="N39" s="979"/>
      <c r="O39" s="1001"/>
      <c r="P39" s="979"/>
      <c r="Q39" s="1001"/>
      <c r="R39" s="979">
        <f t="shared" si="2"/>
        <v>0</v>
      </c>
      <c r="S39" s="980"/>
      <c r="T39" s="991" t="e">
        <f t="shared" si="3"/>
        <v>#DIV/0!</v>
      </c>
      <c r="U39" s="992"/>
      <c r="V39" s="13"/>
      <c r="W39" s="968">
        <v>0</v>
      </c>
      <c r="X39" s="969"/>
    </row>
    <row r="40" spans="1:24" ht="14.25">
      <c r="A40" s="2"/>
      <c r="B40" s="91" t="s">
        <v>23</v>
      </c>
      <c r="C40" s="993" t="s">
        <v>11</v>
      </c>
      <c r="D40" s="994"/>
      <c r="E40" s="994"/>
      <c r="F40" s="964">
        <f>SUM(F29:G39)</f>
        <v>5742</v>
      </c>
      <c r="G40" s="999"/>
      <c r="H40" s="964">
        <v>15518649000</v>
      </c>
      <c r="I40" s="999"/>
      <c r="J40" s="964">
        <f>SUM(J29:K39)</f>
        <v>775053000</v>
      </c>
      <c r="K40" s="976"/>
      <c r="L40" s="102"/>
      <c r="M40" s="102"/>
      <c r="N40" s="964">
        <f>SUM(N29:O39)</f>
        <v>1</v>
      </c>
      <c r="O40" s="999"/>
      <c r="P40" s="964">
        <f>SUM(P29:Q39)</f>
        <v>3000</v>
      </c>
      <c r="Q40" s="999"/>
      <c r="R40" s="964">
        <f>SUM(R29:S39)</f>
        <v>775050000</v>
      </c>
      <c r="S40" s="976"/>
      <c r="T40" s="987">
        <f>ROUND(R40/W40*100,1)</f>
        <v>90.4</v>
      </c>
      <c r="U40" s="988"/>
      <c r="V40" s="13"/>
      <c r="W40" s="964">
        <v>857139300</v>
      </c>
      <c r="X40" s="965"/>
    </row>
    <row r="41" spans="1:24" ht="14.25">
      <c r="A41" s="2"/>
      <c r="B41" s="91"/>
      <c r="C41" s="995"/>
      <c r="D41" s="996"/>
      <c r="E41" s="996"/>
      <c r="F41" s="977"/>
      <c r="G41" s="1000"/>
      <c r="H41" s="977"/>
      <c r="I41" s="1000"/>
      <c r="J41" s="977"/>
      <c r="K41" s="978"/>
      <c r="L41" s="101"/>
      <c r="M41" s="101"/>
      <c r="N41" s="977"/>
      <c r="O41" s="1000"/>
      <c r="P41" s="977"/>
      <c r="Q41" s="1000"/>
      <c r="R41" s="977"/>
      <c r="S41" s="978"/>
      <c r="T41" s="989" t="e">
        <f t="shared" si="3"/>
        <v>#DIV/0!</v>
      </c>
      <c r="U41" s="990"/>
      <c r="V41" s="100"/>
      <c r="W41" s="966"/>
      <c r="X41" s="967"/>
    </row>
    <row r="42" spans="1:24" ht="14.25">
      <c r="A42" s="2"/>
      <c r="B42" s="73"/>
      <c r="C42" s="997"/>
      <c r="D42" s="998"/>
      <c r="E42" s="998"/>
      <c r="F42" s="979"/>
      <c r="G42" s="1001"/>
      <c r="H42" s="979"/>
      <c r="I42" s="1001"/>
      <c r="J42" s="979"/>
      <c r="K42" s="980"/>
      <c r="L42" s="101"/>
      <c r="M42" s="101"/>
      <c r="N42" s="979"/>
      <c r="O42" s="1001"/>
      <c r="P42" s="979"/>
      <c r="Q42" s="1001"/>
      <c r="R42" s="979"/>
      <c r="S42" s="980"/>
      <c r="T42" s="991" t="e">
        <f t="shared" si="3"/>
        <v>#DIV/0!</v>
      </c>
      <c r="U42" s="992"/>
      <c r="V42" s="100"/>
      <c r="W42" s="968"/>
      <c r="X42" s="969"/>
    </row>
    <row r="43" spans="1:24" ht="14.25">
      <c r="A43" s="2"/>
      <c r="B43" s="13"/>
      <c r="C43" s="13"/>
      <c r="D43" s="13"/>
      <c r="E43" s="13"/>
      <c r="F43" s="13"/>
      <c r="G43" s="13"/>
      <c r="H43" s="13"/>
      <c r="I43" s="13"/>
      <c r="J43" s="13"/>
      <c r="K43" s="13"/>
      <c r="L43" s="12"/>
      <c r="M43" s="12"/>
      <c r="N43" s="13"/>
      <c r="O43" s="13"/>
      <c r="P43" s="13"/>
      <c r="Q43" s="13"/>
      <c r="R43" s="13"/>
      <c r="S43" s="13"/>
      <c r="T43" s="13"/>
      <c r="U43" s="13"/>
      <c r="V43" s="13"/>
      <c r="W43" s="13"/>
      <c r="X43" s="13"/>
    </row>
    <row r="44" spans="1:24" ht="14.25">
      <c r="A44" s="2"/>
      <c r="B44" s="12"/>
      <c r="C44" s="12"/>
      <c r="D44" s="12"/>
      <c r="E44" s="12"/>
      <c r="F44" s="12"/>
      <c r="G44" s="12"/>
      <c r="H44" s="12"/>
      <c r="I44" s="12"/>
      <c r="J44" s="12"/>
      <c r="K44" s="12"/>
      <c r="L44" s="12"/>
      <c r="M44" s="12"/>
      <c r="N44" s="13"/>
      <c r="O44" s="13"/>
      <c r="P44" s="13"/>
      <c r="Q44" s="13"/>
      <c r="R44" s="13"/>
      <c r="S44" s="13"/>
      <c r="T44" s="13"/>
      <c r="U44" s="13"/>
      <c r="V44" s="13"/>
      <c r="W44" s="13"/>
      <c r="X44" s="13"/>
    </row>
    <row r="45" spans="1:24" ht="14.25">
      <c r="A45" s="2"/>
      <c r="B45" s="970" t="s">
        <v>225</v>
      </c>
      <c r="C45" s="971"/>
      <c r="D45" s="971"/>
      <c r="E45" s="972"/>
      <c r="F45" s="964">
        <f>F20+F40</f>
        <v>75895</v>
      </c>
      <c r="G45" s="976"/>
      <c r="H45" s="964">
        <f>H20+H40</f>
        <v>303185231000</v>
      </c>
      <c r="I45" s="976"/>
      <c r="J45" s="964">
        <f>J20+J40</f>
        <v>15150745000</v>
      </c>
      <c r="K45" s="976"/>
      <c r="L45" s="2"/>
      <c r="M45" s="2"/>
      <c r="N45" s="964">
        <f>N20+N40</f>
        <v>2</v>
      </c>
      <c r="O45" s="976"/>
      <c r="P45" s="964">
        <f>P20+P40</f>
        <v>26700</v>
      </c>
      <c r="Q45" s="976"/>
      <c r="R45" s="964">
        <f>R20+R40</f>
        <v>15150718300</v>
      </c>
      <c r="S45" s="976"/>
      <c r="T45" s="981">
        <f>ROUND(R45/W45*100,1)</f>
        <v>101.7</v>
      </c>
      <c r="U45" s="982"/>
      <c r="V45" s="2"/>
      <c r="W45" s="964">
        <f>W20+W40</f>
        <v>14898098100</v>
      </c>
      <c r="X45" s="965"/>
    </row>
    <row r="46" spans="2:24" ht="13.5" customHeight="1">
      <c r="B46" s="973"/>
      <c r="C46" s="974"/>
      <c r="D46" s="974"/>
      <c r="E46" s="975"/>
      <c r="F46" s="977"/>
      <c r="G46" s="978"/>
      <c r="H46" s="977"/>
      <c r="I46" s="978"/>
      <c r="J46" s="977"/>
      <c r="K46" s="978"/>
      <c r="N46" s="977"/>
      <c r="O46" s="978"/>
      <c r="P46" s="977"/>
      <c r="Q46" s="978"/>
      <c r="R46" s="977"/>
      <c r="S46" s="978"/>
      <c r="T46" s="983"/>
      <c r="U46" s="984"/>
      <c r="W46" s="966"/>
      <c r="X46" s="967"/>
    </row>
    <row r="47" spans="2:24" ht="17.25">
      <c r="B47" s="961" t="s">
        <v>30</v>
      </c>
      <c r="C47" s="962"/>
      <c r="D47" s="962"/>
      <c r="E47" s="963"/>
      <c r="F47" s="977"/>
      <c r="G47" s="978"/>
      <c r="H47" s="977"/>
      <c r="I47" s="978"/>
      <c r="J47" s="977"/>
      <c r="K47" s="978"/>
      <c r="N47" s="977"/>
      <c r="O47" s="978"/>
      <c r="P47" s="977"/>
      <c r="Q47" s="978"/>
      <c r="R47" s="977"/>
      <c r="S47" s="978"/>
      <c r="T47" s="983"/>
      <c r="U47" s="984"/>
      <c r="W47" s="966"/>
      <c r="X47" s="967"/>
    </row>
    <row r="48" spans="2:24" ht="13.5" customHeight="1">
      <c r="B48" s="103"/>
      <c r="C48" s="104"/>
      <c r="D48" s="104"/>
      <c r="E48" s="105"/>
      <c r="F48" s="977"/>
      <c r="G48" s="978"/>
      <c r="H48" s="977"/>
      <c r="I48" s="978"/>
      <c r="J48" s="977"/>
      <c r="K48" s="978"/>
      <c r="N48" s="977"/>
      <c r="O48" s="978"/>
      <c r="P48" s="977"/>
      <c r="Q48" s="978"/>
      <c r="R48" s="977"/>
      <c r="S48" s="978"/>
      <c r="T48" s="983"/>
      <c r="U48" s="984"/>
      <c r="W48" s="966"/>
      <c r="X48" s="967"/>
    </row>
    <row r="49" spans="2:24" ht="13.5" customHeight="1">
      <c r="B49" s="106"/>
      <c r="C49" s="107"/>
      <c r="D49" s="107"/>
      <c r="E49" s="108"/>
      <c r="F49" s="979"/>
      <c r="G49" s="980"/>
      <c r="H49" s="979"/>
      <c r="I49" s="980"/>
      <c r="J49" s="979"/>
      <c r="K49" s="980"/>
      <c r="N49" s="979"/>
      <c r="O49" s="980"/>
      <c r="P49" s="979"/>
      <c r="Q49" s="980"/>
      <c r="R49" s="979"/>
      <c r="S49" s="980"/>
      <c r="T49" s="985"/>
      <c r="U49" s="986"/>
      <c r="W49" s="968"/>
      <c r="X49" s="969"/>
    </row>
    <row r="51" ht="14.25">
      <c r="O51" s="2"/>
    </row>
  </sheetData>
  <sheetProtection/>
  <mergeCells count="119">
    <mergeCell ref="A1:K1"/>
    <mergeCell ref="N1:W1"/>
    <mergeCell ref="W4:X4"/>
    <mergeCell ref="C5:E7"/>
    <mergeCell ref="F5:I7"/>
    <mergeCell ref="J5:K7"/>
    <mergeCell ref="N5:Q7"/>
    <mergeCell ref="R5:S7"/>
    <mergeCell ref="T5:U7"/>
    <mergeCell ref="W5:X7"/>
    <mergeCell ref="C8:E10"/>
    <mergeCell ref="F9:G9"/>
    <mergeCell ref="H9:I9"/>
    <mergeCell ref="J9:K9"/>
    <mergeCell ref="N9:O9"/>
    <mergeCell ref="P9:Q9"/>
    <mergeCell ref="R9:S9"/>
    <mergeCell ref="T9:U9"/>
    <mergeCell ref="W9:X9"/>
    <mergeCell ref="C11:E13"/>
    <mergeCell ref="F11:G13"/>
    <mergeCell ref="H11:I13"/>
    <mergeCell ref="J11:K13"/>
    <mergeCell ref="N11:O13"/>
    <mergeCell ref="P11:Q13"/>
    <mergeCell ref="R11:S13"/>
    <mergeCell ref="T11:U13"/>
    <mergeCell ref="W11:X13"/>
    <mergeCell ref="C14:C19"/>
    <mergeCell ref="D14:E16"/>
    <mergeCell ref="F14:G16"/>
    <mergeCell ref="H14:I16"/>
    <mergeCell ref="J14:K16"/>
    <mergeCell ref="N14:O16"/>
    <mergeCell ref="P14:Q16"/>
    <mergeCell ref="R14:S16"/>
    <mergeCell ref="T14:U16"/>
    <mergeCell ref="W14:X16"/>
    <mergeCell ref="D17:E19"/>
    <mergeCell ref="F17:G19"/>
    <mergeCell ref="H17:I19"/>
    <mergeCell ref="J17:K19"/>
    <mergeCell ref="N17:O19"/>
    <mergeCell ref="P17:Q19"/>
    <mergeCell ref="R17:S19"/>
    <mergeCell ref="T17:U19"/>
    <mergeCell ref="W17:X19"/>
    <mergeCell ref="C20:E22"/>
    <mergeCell ref="F20:G22"/>
    <mergeCell ref="H20:I22"/>
    <mergeCell ref="J20:K22"/>
    <mergeCell ref="N20:O22"/>
    <mergeCell ref="P20:Q22"/>
    <mergeCell ref="R20:S22"/>
    <mergeCell ref="T20:U22"/>
    <mergeCell ref="W20:X22"/>
    <mergeCell ref="C25:E27"/>
    <mergeCell ref="F25:I27"/>
    <mergeCell ref="J25:K27"/>
    <mergeCell ref="N25:Q27"/>
    <mergeCell ref="R25:S27"/>
    <mergeCell ref="T25:U27"/>
    <mergeCell ref="W25:X27"/>
    <mergeCell ref="C28:E30"/>
    <mergeCell ref="F29:G29"/>
    <mergeCell ref="H29:I29"/>
    <mergeCell ref="J29:K29"/>
    <mergeCell ref="N29:O29"/>
    <mergeCell ref="P29:Q29"/>
    <mergeCell ref="R29:S29"/>
    <mergeCell ref="T29:U29"/>
    <mergeCell ref="W29:X29"/>
    <mergeCell ref="P34:Q36"/>
    <mergeCell ref="C31:E33"/>
    <mergeCell ref="F31:G33"/>
    <mergeCell ref="H31:I33"/>
    <mergeCell ref="J31:K33"/>
    <mergeCell ref="N31:O33"/>
    <mergeCell ref="P31:Q33"/>
    <mergeCell ref="R37:S39"/>
    <mergeCell ref="R31:S33"/>
    <mergeCell ref="T31:U33"/>
    <mergeCell ref="W31:X33"/>
    <mergeCell ref="C34:C39"/>
    <mergeCell ref="D34:E36"/>
    <mergeCell ref="F34:G36"/>
    <mergeCell ref="H34:I36"/>
    <mergeCell ref="J34:K36"/>
    <mergeCell ref="N34:O36"/>
    <mergeCell ref="T40:U42"/>
    <mergeCell ref="R34:S36"/>
    <mergeCell ref="T34:U36"/>
    <mergeCell ref="W34:X36"/>
    <mergeCell ref="D37:E39"/>
    <mergeCell ref="F37:G39"/>
    <mergeCell ref="H37:I39"/>
    <mergeCell ref="J37:K39"/>
    <mergeCell ref="N37:O39"/>
    <mergeCell ref="P37:Q39"/>
    <mergeCell ref="W45:X49"/>
    <mergeCell ref="T37:U39"/>
    <mergeCell ref="W37:X39"/>
    <mergeCell ref="C40:E42"/>
    <mergeCell ref="F40:G42"/>
    <mergeCell ref="H40:I42"/>
    <mergeCell ref="J40:K42"/>
    <mergeCell ref="N40:O42"/>
    <mergeCell ref="P40:Q42"/>
    <mergeCell ref="R40:S42"/>
    <mergeCell ref="B47:E47"/>
    <mergeCell ref="W40:X42"/>
    <mergeCell ref="B45:E46"/>
    <mergeCell ref="F45:G49"/>
    <mergeCell ref="H45:I49"/>
    <mergeCell ref="J45:K49"/>
    <mergeCell ref="N45:O49"/>
    <mergeCell ref="P45:Q49"/>
    <mergeCell ref="R45:S49"/>
    <mergeCell ref="T45:U49"/>
  </mergeCells>
  <printOptions horizontalCentered="1"/>
  <pageMargins left="0.3937007874015748" right="0.3937007874015748" top="0.984251968503937" bottom="0.984251968503937" header="0.5118110236220472" footer="0.5118110236220472"/>
  <pageSetup firstPageNumber="200" useFirstPageNumber="1" horizontalDpi="600" verticalDpi="600" orientation="portrait" paperSize="9" r:id="rId2"/>
  <colBreaks count="1" manualBreakCount="1">
    <brk id="12" max="48" man="1"/>
  </colBreaks>
  <drawing r:id="rId1"/>
</worksheet>
</file>

<file path=xl/worksheets/sheet7.xml><?xml version="1.0" encoding="utf-8"?>
<worksheet xmlns="http://schemas.openxmlformats.org/spreadsheetml/2006/main" xmlns:r="http://schemas.openxmlformats.org/officeDocument/2006/relationships">
  <dimension ref="A1:M38"/>
  <sheetViews>
    <sheetView view="pageBreakPreview" zoomScale="60" zoomScaleNormal="70" zoomScalePageLayoutView="0" workbookViewId="0" topLeftCell="A1">
      <selection activeCell="E35" sqref="E35"/>
    </sheetView>
  </sheetViews>
  <sheetFormatPr defaultColWidth="9.00390625" defaultRowHeight="13.5"/>
  <cols>
    <col min="1" max="2" width="2.875" style="210" bestFit="1" customWidth="1"/>
    <col min="3" max="3" width="16.75390625" style="210" customWidth="1"/>
    <col min="4" max="4" width="28.25390625" style="205" customWidth="1"/>
    <col min="5" max="5" width="25.50390625" style="205" customWidth="1"/>
    <col min="6" max="6" width="25.25390625" style="205" customWidth="1"/>
    <col min="7" max="7" width="23.50390625" style="205" customWidth="1"/>
    <col min="8" max="8" width="20.25390625" style="205" customWidth="1"/>
    <col min="9" max="10" width="23.50390625" style="205" customWidth="1"/>
    <col min="11" max="11" width="15.75390625" style="205" customWidth="1"/>
    <col min="12" max="12" width="19.375" style="204" customWidth="1"/>
    <col min="13" max="13" width="11.875" style="205" bestFit="1" customWidth="1"/>
    <col min="14" max="16384" width="9.00390625" style="205" customWidth="1"/>
  </cols>
  <sheetData>
    <row r="1" spans="1:11" ht="48.75" customHeight="1">
      <c r="A1" s="1079" t="s">
        <v>226</v>
      </c>
      <c r="B1" s="1079"/>
      <c r="C1" s="1079"/>
      <c r="D1" s="1079"/>
      <c r="E1" s="1079"/>
      <c r="F1" s="1079"/>
      <c r="G1" s="202" t="s">
        <v>103</v>
      </c>
      <c r="H1" s="203"/>
      <c r="I1" s="203"/>
      <c r="J1" s="203"/>
      <c r="K1" s="203"/>
    </row>
    <row r="2" spans="1:11" ht="27.75" customHeight="1">
      <c r="A2" s="206"/>
      <c r="B2" s="206"/>
      <c r="C2" s="206"/>
      <c r="D2" s="207"/>
      <c r="E2" s="207"/>
      <c r="F2" s="207"/>
      <c r="G2" s="206"/>
      <c r="H2" s="206"/>
      <c r="I2" s="207"/>
      <c r="J2" s="207"/>
      <c r="K2" s="207"/>
    </row>
    <row r="3" spans="1:11" ht="27.75" customHeight="1">
      <c r="A3" s="1080" t="s">
        <v>26</v>
      </c>
      <c r="B3" s="1081"/>
      <c r="C3" s="1082"/>
      <c r="D3" s="1070" t="s">
        <v>104</v>
      </c>
      <c r="E3" s="1070"/>
      <c r="F3" s="1070"/>
      <c r="G3" s="1063" t="s">
        <v>105</v>
      </c>
      <c r="H3" s="1064"/>
      <c r="I3" s="1065" t="s">
        <v>106</v>
      </c>
      <c r="J3" s="1067" t="s">
        <v>107</v>
      </c>
      <c r="K3" s="257" t="s">
        <v>108</v>
      </c>
    </row>
    <row r="4" spans="1:11" ht="27.75" customHeight="1">
      <c r="A4" s="1083"/>
      <c r="B4" s="1084"/>
      <c r="C4" s="1085"/>
      <c r="D4" s="1070" t="s">
        <v>109</v>
      </c>
      <c r="E4" s="1070" t="s">
        <v>110</v>
      </c>
      <c r="F4" s="1070"/>
      <c r="G4" s="1071" t="s">
        <v>111</v>
      </c>
      <c r="H4" s="1072"/>
      <c r="I4" s="1066"/>
      <c r="J4" s="1068"/>
      <c r="K4" s="258" t="s">
        <v>653</v>
      </c>
    </row>
    <row r="5" spans="1:11" ht="27.75" customHeight="1">
      <c r="A5" s="1086"/>
      <c r="B5" s="1087"/>
      <c r="C5" s="1088"/>
      <c r="D5" s="1070"/>
      <c r="E5" s="289" t="s">
        <v>112</v>
      </c>
      <c r="F5" s="259" t="s">
        <v>113</v>
      </c>
      <c r="G5" s="289" t="s">
        <v>112</v>
      </c>
      <c r="H5" s="259" t="s">
        <v>113</v>
      </c>
      <c r="I5" s="1066"/>
      <c r="J5" s="1069"/>
      <c r="K5" s="258" t="s">
        <v>654</v>
      </c>
    </row>
    <row r="6" spans="1:11" ht="27.75" customHeight="1">
      <c r="A6" s="1048" t="s">
        <v>114</v>
      </c>
      <c r="B6" s="1051" t="s">
        <v>115</v>
      </c>
      <c r="C6" s="1052"/>
      <c r="D6" s="260"/>
      <c r="E6" s="260"/>
      <c r="F6" s="260"/>
      <c r="G6" s="261">
        <v>63053600</v>
      </c>
      <c r="H6" s="260"/>
      <c r="I6" s="260">
        <f>G6</f>
        <v>63053600</v>
      </c>
      <c r="J6" s="262">
        <v>60953800</v>
      </c>
      <c r="K6" s="263">
        <f>ROUND(I6/J6*100,1)</f>
        <v>103.4</v>
      </c>
    </row>
    <row r="7" spans="1:11" ht="27.75" customHeight="1">
      <c r="A7" s="1049"/>
      <c r="B7" s="1053"/>
      <c r="C7" s="1054"/>
      <c r="D7" s="264">
        <v>5234557700</v>
      </c>
      <c r="E7" s="264">
        <v>11547734900</v>
      </c>
      <c r="F7" s="264">
        <v>50686000</v>
      </c>
      <c r="G7" s="264">
        <v>627467700</v>
      </c>
      <c r="H7" s="264">
        <v>1550800</v>
      </c>
      <c r="I7" s="264">
        <f>SUM(D7:H7)</f>
        <v>17461997100</v>
      </c>
      <c r="J7" s="265">
        <v>15446413901</v>
      </c>
      <c r="K7" s="266">
        <f aca="true" t="shared" si="0" ref="K7:K16">ROUND(I7/J7*100,1)</f>
        <v>113</v>
      </c>
    </row>
    <row r="8" spans="1:11" ht="27.75" customHeight="1">
      <c r="A8" s="1049"/>
      <c r="B8" s="1048" t="s">
        <v>116</v>
      </c>
      <c r="C8" s="1057" t="s">
        <v>117</v>
      </c>
      <c r="D8" s="267"/>
      <c r="E8" s="267"/>
      <c r="F8" s="267"/>
      <c r="G8" s="261">
        <v>821500</v>
      </c>
      <c r="H8" s="260"/>
      <c r="I8" s="260">
        <f>G8</f>
        <v>821500</v>
      </c>
      <c r="J8" s="267">
        <v>830000</v>
      </c>
      <c r="K8" s="268">
        <f t="shared" si="0"/>
        <v>99</v>
      </c>
    </row>
    <row r="9" spans="1:13" ht="27.75" customHeight="1">
      <c r="A9" s="1049"/>
      <c r="B9" s="1055"/>
      <c r="C9" s="1058"/>
      <c r="D9" s="264">
        <v>10715907800</v>
      </c>
      <c r="E9" s="264">
        <v>14077608500</v>
      </c>
      <c r="F9" s="264">
        <v>23819400</v>
      </c>
      <c r="G9" s="264">
        <v>237400400</v>
      </c>
      <c r="H9" s="264">
        <v>1313000</v>
      </c>
      <c r="I9" s="264">
        <f>SUM(D9:H9)</f>
        <v>25056049100</v>
      </c>
      <c r="J9" s="264">
        <v>23411598300</v>
      </c>
      <c r="K9" s="266">
        <f t="shared" si="0"/>
        <v>107</v>
      </c>
      <c r="M9" s="208"/>
    </row>
    <row r="10" spans="1:11" ht="27.75" customHeight="1">
      <c r="A10" s="1049"/>
      <c r="B10" s="1055"/>
      <c r="C10" s="1059" t="s">
        <v>118</v>
      </c>
      <c r="D10" s="267"/>
      <c r="E10" s="267"/>
      <c r="F10" s="267"/>
      <c r="G10" s="261">
        <v>2563100</v>
      </c>
      <c r="H10" s="260"/>
      <c r="I10" s="260">
        <f>G10</f>
        <v>2563100</v>
      </c>
      <c r="J10" s="267">
        <v>2807800</v>
      </c>
      <c r="K10" s="269">
        <f t="shared" si="0"/>
        <v>91.3</v>
      </c>
    </row>
    <row r="11" spans="1:11" ht="27.75" customHeight="1">
      <c r="A11" s="1050"/>
      <c r="B11" s="1056"/>
      <c r="C11" s="1060"/>
      <c r="D11" s="264">
        <v>11967309400</v>
      </c>
      <c r="E11" s="264">
        <v>16162881300</v>
      </c>
      <c r="F11" s="264">
        <v>60962900</v>
      </c>
      <c r="G11" s="264">
        <v>313590600</v>
      </c>
      <c r="H11" s="264">
        <v>1211300</v>
      </c>
      <c r="I11" s="264">
        <f>SUM(D11:H11)</f>
        <v>28505955500</v>
      </c>
      <c r="J11" s="264">
        <v>29084766800</v>
      </c>
      <c r="K11" s="266">
        <f t="shared" si="0"/>
        <v>98</v>
      </c>
    </row>
    <row r="12" spans="1:11" ht="27.75" customHeight="1">
      <c r="A12" s="1033" t="s">
        <v>11</v>
      </c>
      <c r="B12" s="1061"/>
      <c r="C12" s="1052"/>
      <c r="D12" s="267"/>
      <c r="E12" s="267"/>
      <c r="F12" s="267"/>
      <c r="G12" s="261">
        <f>G6+G8+G10</f>
        <v>66438200</v>
      </c>
      <c r="H12" s="260"/>
      <c r="I12" s="260">
        <f>G12</f>
        <v>66438200</v>
      </c>
      <c r="J12" s="267">
        <v>64591600</v>
      </c>
      <c r="K12" s="269">
        <f t="shared" si="0"/>
        <v>102.9</v>
      </c>
    </row>
    <row r="13" spans="1:11" ht="27.75" customHeight="1">
      <c r="A13" s="1053"/>
      <c r="B13" s="1062"/>
      <c r="C13" s="1054"/>
      <c r="D13" s="264">
        <f>SUM(D7+D9+D11)</f>
        <v>27917774900</v>
      </c>
      <c r="E13" s="264">
        <f>SUM(E7+E9+E11)</f>
        <v>41788224700</v>
      </c>
      <c r="F13" s="264">
        <f>SUM(F7+F9+F11)</f>
        <v>135468300</v>
      </c>
      <c r="G13" s="264">
        <f>SUM(G7+G9+G11)</f>
        <v>1178458700</v>
      </c>
      <c r="H13" s="264">
        <f>SUM(H7+H9+H11)</f>
        <v>4075100</v>
      </c>
      <c r="I13" s="264">
        <f>SUM(D13:H13)</f>
        <v>71024001700</v>
      </c>
      <c r="J13" s="264">
        <v>67942779001</v>
      </c>
      <c r="K13" s="270">
        <f t="shared" si="0"/>
        <v>104.5</v>
      </c>
    </row>
    <row r="14" spans="1:13" ht="27.75" customHeight="1">
      <c r="A14" s="1033" t="s">
        <v>119</v>
      </c>
      <c r="B14" s="1047"/>
      <c r="C14" s="1073"/>
      <c r="D14" s="267"/>
      <c r="E14" s="267"/>
      <c r="F14" s="267"/>
      <c r="G14" s="261"/>
      <c r="H14" s="260"/>
      <c r="I14" s="260">
        <f>G14</f>
        <v>0</v>
      </c>
      <c r="J14" s="267">
        <v>21600</v>
      </c>
      <c r="K14" s="263" t="s">
        <v>227</v>
      </c>
      <c r="M14" s="209"/>
    </row>
    <row r="15" spans="1:11" ht="27.75" customHeight="1">
      <c r="A15" s="1074"/>
      <c r="B15" s="1075"/>
      <c r="C15" s="1076"/>
      <c r="D15" s="264">
        <v>0</v>
      </c>
      <c r="E15" s="264">
        <v>89717099</v>
      </c>
      <c r="F15" s="264">
        <v>694772900</v>
      </c>
      <c r="G15" s="264">
        <v>6781000</v>
      </c>
      <c r="H15" s="264">
        <v>4469200</v>
      </c>
      <c r="I15" s="264">
        <f>SUM(D15:H15)</f>
        <v>795740199</v>
      </c>
      <c r="J15" s="264">
        <v>939227183</v>
      </c>
      <c r="K15" s="270">
        <f t="shared" si="0"/>
        <v>84.7</v>
      </c>
    </row>
    <row r="16" spans="1:11" ht="27.75" customHeight="1">
      <c r="A16" s="1039" t="s">
        <v>120</v>
      </c>
      <c r="B16" s="1040"/>
      <c r="C16" s="1041"/>
      <c r="D16" s="267"/>
      <c r="E16" s="267"/>
      <c r="F16" s="267"/>
      <c r="G16" s="261">
        <f>G12+G14</f>
        <v>66438200</v>
      </c>
      <c r="H16" s="260"/>
      <c r="I16" s="260">
        <f>G16</f>
        <v>66438200</v>
      </c>
      <c r="J16" s="267">
        <v>64613200</v>
      </c>
      <c r="K16" s="269">
        <f t="shared" si="0"/>
        <v>102.8</v>
      </c>
    </row>
    <row r="17" spans="1:11" ht="27.75" customHeight="1">
      <c r="A17" s="1042"/>
      <c r="B17" s="1043"/>
      <c r="C17" s="1044"/>
      <c r="D17" s="264">
        <f>SUM(D13+D15)</f>
        <v>27917774900</v>
      </c>
      <c r="E17" s="264">
        <f>SUM(E13+E15)</f>
        <v>41877941799</v>
      </c>
      <c r="F17" s="264">
        <f>SUM(F13+F15)</f>
        <v>830241200</v>
      </c>
      <c r="G17" s="264">
        <f>SUM(G13+G15)</f>
        <v>1185239700</v>
      </c>
      <c r="H17" s="264">
        <f>SUM(H13+H15)</f>
        <v>8544300</v>
      </c>
      <c r="I17" s="264">
        <f>SUM(D17:H17)</f>
        <v>71819741899</v>
      </c>
      <c r="J17" s="264">
        <v>68882006184</v>
      </c>
      <c r="K17" s="270">
        <f>ROUND(I17/J17*100,1)</f>
        <v>104.3</v>
      </c>
    </row>
    <row r="18" spans="1:11" ht="27.75" customHeight="1">
      <c r="A18" s="1077" t="s">
        <v>121</v>
      </c>
      <c r="B18" s="1077"/>
      <c r="C18" s="1077"/>
      <c r="D18" s="1077"/>
      <c r="E18" s="1077"/>
      <c r="F18" s="271"/>
      <c r="G18" s="271"/>
      <c r="H18" s="271"/>
      <c r="I18" s="271"/>
      <c r="J18" s="271"/>
      <c r="K18" s="271"/>
    </row>
    <row r="19" spans="1:11" ht="11.25" customHeight="1">
      <c r="A19" s="272"/>
      <c r="B19" s="272"/>
      <c r="C19" s="272"/>
      <c r="D19" s="272"/>
      <c r="E19" s="272"/>
      <c r="F19" s="271"/>
      <c r="G19" s="271"/>
      <c r="H19" s="271"/>
      <c r="I19" s="271"/>
      <c r="J19" s="271"/>
      <c r="K19" s="271"/>
    </row>
    <row r="20" spans="1:11" ht="6.75" customHeight="1">
      <c r="A20" s="273"/>
      <c r="B20" s="273"/>
      <c r="C20" s="273"/>
      <c r="D20" s="274"/>
      <c r="E20" s="274"/>
      <c r="F20" s="274"/>
      <c r="G20" s="274"/>
      <c r="H20" s="274"/>
      <c r="I20" s="274"/>
      <c r="J20" s="274"/>
      <c r="K20" s="274"/>
    </row>
    <row r="21" spans="1:11" ht="27.75" customHeight="1">
      <c r="A21" s="1078" t="s">
        <v>228</v>
      </c>
      <c r="B21" s="1078"/>
      <c r="C21" s="1078"/>
      <c r="D21" s="1078"/>
      <c r="E21" s="1078"/>
      <c r="F21" s="1078"/>
      <c r="G21" s="275" t="s">
        <v>122</v>
      </c>
      <c r="H21" s="275"/>
      <c r="I21" s="275"/>
      <c r="J21" s="275"/>
      <c r="K21" s="275"/>
    </row>
    <row r="22" spans="1:11" ht="14.25" customHeight="1">
      <c r="A22" s="276"/>
      <c r="B22" s="276"/>
      <c r="C22" s="276"/>
      <c r="D22" s="276"/>
      <c r="E22" s="276"/>
      <c r="F22" s="276"/>
      <c r="G22" s="277"/>
      <c r="H22" s="277"/>
      <c r="I22" s="276"/>
      <c r="J22" s="276"/>
      <c r="K22" s="276"/>
    </row>
    <row r="23" spans="1:11" ht="27.75" customHeight="1">
      <c r="A23" s="1070" t="s">
        <v>26</v>
      </c>
      <c r="B23" s="1070"/>
      <c r="C23" s="1070"/>
      <c r="D23" s="1070" t="s">
        <v>104</v>
      </c>
      <c r="E23" s="1070"/>
      <c r="F23" s="1070"/>
      <c r="G23" s="1063" t="s">
        <v>105</v>
      </c>
      <c r="H23" s="1064"/>
      <c r="I23" s="1065" t="s">
        <v>106</v>
      </c>
      <c r="J23" s="1067" t="s">
        <v>107</v>
      </c>
      <c r="K23" s="257" t="s">
        <v>108</v>
      </c>
    </row>
    <row r="24" spans="1:11" ht="27.75" customHeight="1">
      <c r="A24" s="1070"/>
      <c r="B24" s="1070"/>
      <c r="C24" s="1070"/>
      <c r="D24" s="1070" t="s">
        <v>109</v>
      </c>
      <c r="E24" s="1070" t="s">
        <v>110</v>
      </c>
      <c r="F24" s="1070"/>
      <c r="G24" s="1071" t="s">
        <v>111</v>
      </c>
      <c r="H24" s="1072"/>
      <c r="I24" s="1066"/>
      <c r="J24" s="1068"/>
      <c r="K24" s="258" t="s">
        <v>655</v>
      </c>
    </row>
    <row r="25" spans="1:11" ht="27.75" customHeight="1">
      <c r="A25" s="1070"/>
      <c r="B25" s="1070"/>
      <c r="C25" s="1070"/>
      <c r="D25" s="1070"/>
      <c r="E25" s="289" t="s">
        <v>112</v>
      </c>
      <c r="F25" s="259" t="s">
        <v>113</v>
      </c>
      <c r="G25" s="289" t="s">
        <v>112</v>
      </c>
      <c r="H25" s="259" t="s">
        <v>113</v>
      </c>
      <c r="I25" s="1066"/>
      <c r="J25" s="1069"/>
      <c r="K25" s="278" t="s">
        <v>656</v>
      </c>
    </row>
    <row r="26" spans="1:11" ht="27.75" customHeight="1">
      <c r="A26" s="1048" t="s">
        <v>114</v>
      </c>
      <c r="B26" s="1051" t="s">
        <v>115</v>
      </c>
      <c r="C26" s="1052"/>
      <c r="D26" s="264">
        <v>35149370400</v>
      </c>
      <c r="E26" s="264">
        <v>49837874500</v>
      </c>
      <c r="F26" s="264">
        <v>337610725</v>
      </c>
      <c r="G26" s="264">
        <v>3069571000</v>
      </c>
      <c r="H26" s="264">
        <v>9869600</v>
      </c>
      <c r="I26" s="264">
        <f aca="true" t="shared" si="1" ref="I26:I32">SUM(D26:H26)</f>
        <v>88404296225</v>
      </c>
      <c r="J26" s="264">
        <v>71680584000</v>
      </c>
      <c r="K26" s="279">
        <f>ROUND(I26/J26*100,1)</f>
        <v>123.3</v>
      </c>
    </row>
    <row r="27" spans="1:11" ht="27.75" customHeight="1">
      <c r="A27" s="1049"/>
      <c r="B27" s="1053"/>
      <c r="C27" s="1054"/>
      <c r="D27" s="280">
        <v>4084300500</v>
      </c>
      <c r="E27" s="280">
        <v>6512973500</v>
      </c>
      <c r="F27" s="280">
        <v>1935200</v>
      </c>
      <c r="G27" s="280">
        <v>0</v>
      </c>
      <c r="H27" s="280">
        <v>0</v>
      </c>
      <c r="I27" s="280">
        <f>SUM(D27:H27)</f>
        <v>10599209200</v>
      </c>
      <c r="J27" s="280">
        <v>7784834700</v>
      </c>
      <c r="K27" s="279">
        <f aca="true" t="shared" si="2" ref="K27:K37">ROUND(I27/J27*100,1)</f>
        <v>136.2</v>
      </c>
    </row>
    <row r="28" spans="1:11" ht="27.75" customHeight="1">
      <c r="A28" s="1049"/>
      <c r="B28" s="1048" t="s">
        <v>116</v>
      </c>
      <c r="C28" s="1057" t="s">
        <v>117</v>
      </c>
      <c r="D28" s="264">
        <v>57150601100</v>
      </c>
      <c r="E28" s="264">
        <v>63757861190</v>
      </c>
      <c r="F28" s="264">
        <v>137444000</v>
      </c>
      <c r="G28" s="264">
        <v>1430081200</v>
      </c>
      <c r="H28" s="264">
        <v>9462500</v>
      </c>
      <c r="I28" s="264">
        <f t="shared" si="1"/>
        <v>122485449990</v>
      </c>
      <c r="J28" s="264">
        <v>119811730500</v>
      </c>
      <c r="K28" s="279">
        <f t="shared" si="2"/>
        <v>102.2</v>
      </c>
    </row>
    <row r="29" spans="1:11" ht="27.75" customHeight="1">
      <c r="A29" s="1049"/>
      <c r="B29" s="1055"/>
      <c r="C29" s="1058"/>
      <c r="D29" s="280">
        <v>34763256400</v>
      </c>
      <c r="E29" s="280">
        <v>35979821090</v>
      </c>
      <c r="F29" s="280">
        <v>62895800</v>
      </c>
      <c r="G29" s="280">
        <v>0</v>
      </c>
      <c r="H29" s="280">
        <v>0</v>
      </c>
      <c r="I29" s="280">
        <f t="shared" si="1"/>
        <v>70805973290</v>
      </c>
      <c r="J29" s="280">
        <v>73065707900</v>
      </c>
      <c r="K29" s="279">
        <f t="shared" si="2"/>
        <v>96.9</v>
      </c>
    </row>
    <row r="30" spans="1:11" ht="27.75" customHeight="1">
      <c r="A30" s="1049"/>
      <c r="B30" s="1055"/>
      <c r="C30" s="1059" t="s">
        <v>118</v>
      </c>
      <c r="D30" s="264">
        <v>64956139000</v>
      </c>
      <c r="E30" s="264">
        <v>69191336600</v>
      </c>
      <c r="F30" s="264">
        <v>91370900</v>
      </c>
      <c r="G30" s="264">
        <v>1752131500</v>
      </c>
      <c r="H30" s="264">
        <v>64367600</v>
      </c>
      <c r="I30" s="264">
        <f t="shared" si="1"/>
        <v>136055345600</v>
      </c>
      <c r="J30" s="264">
        <v>143287152260</v>
      </c>
      <c r="K30" s="279">
        <f t="shared" si="2"/>
        <v>95</v>
      </c>
    </row>
    <row r="31" spans="1:13" ht="27.75" customHeight="1">
      <c r="A31" s="1050"/>
      <c r="B31" s="1056"/>
      <c r="C31" s="1060"/>
      <c r="D31" s="280">
        <v>47058465200</v>
      </c>
      <c r="E31" s="280">
        <v>45989251600</v>
      </c>
      <c r="F31" s="280">
        <v>25650200</v>
      </c>
      <c r="G31" s="280">
        <v>0</v>
      </c>
      <c r="H31" s="280">
        <v>0</v>
      </c>
      <c r="I31" s="280">
        <f t="shared" si="1"/>
        <v>93073367000</v>
      </c>
      <c r="J31" s="280">
        <v>104221634360</v>
      </c>
      <c r="K31" s="279">
        <f t="shared" si="2"/>
        <v>89.3</v>
      </c>
      <c r="M31" s="211"/>
    </row>
    <row r="32" spans="1:11" ht="27.75" customHeight="1">
      <c r="A32" s="1033" t="s">
        <v>11</v>
      </c>
      <c r="B32" s="1061"/>
      <c r="C32" s="1052"/>
      <c r="D32" s="264">
        <f>D26+D28+D30</f>
        <v>157256110500</v>
      </c>
      <c r="E32" s="264">
        <f aca="true" t="shared" si="3" ref="D32:H33">E26+E28+E30</f>
        <v>182787072290</v>
      </c>
      <c r="F32" s="264">
        <f t="shared" si="3"/>
        <v>566425625</v>
      </c>
      <c r="G32" s="264">
        <f t="shared" si="3"/>
        <v>6251783700</v>
      </c>
      <c r="H32" s="264">
        <f t="shared" si="3"/>
        <v>83699700</v>
      </c>
      <c r="I32" s="264">
        <f t="shared" si="1"/>
        <v>346945091815</v>
      </c>
      <c r="J32" s="264">
        <v>334779466760</v>
      </c>
      <c r="K32" s="279">
        <f t="shared" si="2"/>
        <v>103.6</v>
      </c>
    </row>
    <row r="33" spans="1:11" ht="27.75" customHeight="1">
      <c r="A33" s="1053"/>
      <c r="B33" s="1062"/>
      <c r="C33" s="1054"/>
      <c r="D33" s="280">
        <f t="shared" si="3"/>
        <v>85906022100</v>
      </c>
      <c r="E33" s="280">
        <f t="shared" si="3"/>
        <v>88482046190</v>
      </c>
      <c r="F33" s="280">
        <f t="shared" si="3"/>
        <v>90481200</v>
      </c>
      <c r="G33" s="280">
        <v>0</v>
      </c>
      <c r="H33" s="280">
        <v>0</v>
      </c>
      <c r="I33" s="280">
        <f>I27+I29+I31</f>
        <v>174478549490</v>
      </c>
      <c r="J33" s="280">
        <v>185072176960</v>
      </c>
      <c r="K33" s="279">
        <f t="shared" si="2"/>
        <v>94.3</v>
      </c>
    </row>
    <row r="34" spans="1:11" ht="27.75" customHeight="1">
      <c r="A34" s="1033" t="s">
        <v>119</v>
      </c>
      <c r="B34" s="1034"/>
      <c r="C34" s="1035"/>
      <c r="D34" s="264">
        <v>0</v>
      </c>
      <c r="E34" s="264">
        <v>326095940</v>
      </c>
      <c r="F34" s="264">
        <v>3032685300</v>
      </c>
      <c r="G34" s="264">
        <v>7689100</v>
      </c>
      <c r="H34" s="264">
        <v>31888000</v>
      </c>
      <c r="I34" s="264">
        <f>SUM(D34:H34)</f>
        <v>3398358340</v>
      </c>
      <c r="J34" s="264">
        <v>3176601900</v>
      </c>
      <c r="K34" s="279">
        <f t="shared" si="2"/>
        <v>107</v>
      </c>
    </row>
    <row r="35" spans="1:11" ht="27.75" customHeight="1">
      <c r="A35" s="1036"/>
      <c r="B35" s="1037"/>
      <c r="C35" s="1038"/>
      <c r="D35" s="280">
        <v>0</v>
      </c>
      <c r="E35" s="798">
        <v>-130146260</v>
      </c>
      <c r="F35" s="280">
        <v>905825400</v>
      </c>
      <c r="G35" s="280">
        <v>0</v>
      </c>
      <c r="H35" s="280">
        <v>0</v>
      </c>
      <c r="I35" s="280">
        <f>SUM(D35:H35)</f>
        <v>775679140</v>
      </c>
      <c r="J35" s="280">
        <v>783664800</v>
      </c>
      <c r="K35" s="279">
        <f t="shared" si="2"/>
        <v>99</v>
      </c>
    </row>
    <row r="36" spans="1:11" ht="27.75" customHeight="1">
      <c r="A36" s="1039" t="s">
        <v>120</v>
      </c>
      <c r="B36" s="1040"/>
      <c r="C36" s="1041"/>
      <c r="D36" s="264">
        <f>D32+D34</f>
        <v>157256110500</v>
      </c>
      <c r="E36" s="264">
        <f aca="true" t="shared" si="4" ref="D36:G37">E32+E34</f>
        <v>183113168230</v>
      </c>
      <c r="F36" s="264">
        <f>F32+F34</f>
        <v>3599110925</v>
      </c>
      <c r="G36" s="264">
        <f t="shared" si="4"/>
        <v>6259472800</v>
      </c>
      <c r="H36" s="264">
        <f>H32+H34</f>
        <v>115587700</v>
      </c>
      <c r="I36" s="264">
        <f>SUM(D36:H36)</f>
        <v>350343450155</v>
      </c>
      <c r="J36" s="264">
        <v>337956068660</v>
      </c>
      <c r="K36" s="279">
        <f t="shared" si="2"/>
        <v>103.7</v>
      </c>
    </row>
    <row r="37" spans="1:11" ht="27.75" customHeight="1">
      <c r="A37" s="1042"/>
      <c r="B37" s="1043"/>
      <c r="C37" s="1044"/>
      <c r="D37" s="281">
        <f t="shared" si="4"/>
        <v>85906022100</v>
      </c>
      <c r="E37" s="281">
        <f t="shared" si="4"/>
        <v>88351899930</v>
      </c>
      <c r="F37" s="281">
        <f t="shared" si="4"/>
        <v>996306600</v>
      </c>
      <c r="G37" s="281">
        <v>0</v>
      </c>
      <c r="H37" s="281">
        <v>0</v>
      </c>
      <c r="I37" s="281">
        <f>SUM(D37:H37)</f>
        <v>175254228630</v>
      </c>
      <c r="J37" s="281">
        <v>185855841760</v>
      </c>
      <c r="K37" s="282">
        <f t="shared" si="2"/>
        <v>94.3</v>
      </c>
    </row>
    <row r="38" spans="1:11" ht="24.75" customHeight="1">
      <c r="A38" s="1045" t="s">
        <v>123</v>
      </c>
      <c r="B38" s="1046"/>
      <c r="C38" s="1046"/>
      <c r="D38" s="1046"/>
      <c r="E38" s="1046"/>
      <c r="F38" s="1047"/>
      <c r="G38" s="274"/>
      <c r="H38" s="274"/>
      <c r="I38" s="274"/>
      <c r="J38" s="274"/>
      <c r="K38" s="274"/>
    </row>
    <row r="39" ht="27.75" customHeight="1"/>
  </sheetData>
  <sheetProtection/>
  <mergeCells count="36">
    <mergeCell ref="A1:F1"/>
    <mergeCell ref="A3:C5"/>
    <mergeCell ref="D3:F3"/>
    <mergeCell ref="G3:H3"/>
    <mergeCell ref="I3:I5"/>
    <mergeCell ref="J3:J5"/>
    <mergeCell ref="D4:D5"/>
    <mergeCell ref="E4:F4"/>
    <mergeCell ref="G4:H4"/>
    <mergeCell ref="A6:A11"/>
    <mergeCell ref="B6:C7"/>
    <mergeCell ref="B8:B11"/>
    <mergeCell ref="C8:C9"/>
    <mergeCell ref="C10:C11"/>
    <mergeCell ref="A12:C13"/>
    <mergeCell ref="A14:C15"/>
    <mergeCell ref="A16:C17"/>
    <mergeCell ref="A18:E18"/>
    <mergeCell ref="A21:F21"/>
    <mergeCell ref="A23:C25"/>
    <mergeCell ref="D23:F23"/>
    <mergeCell ref="G23:H23"/>
    <mergeCell ref="I23:I25"/>
    <mergeCell ref="J23:J25"/>
    <mergeCell ref="D24:D25"/>
    <mergeCell ref="E24:F24"/>
    <mergeCell ref="G24:H24"/>
    <mergeCell ref="A34:C35"/>
    <mergeCell ref="A36:C37"/>
    <mergeCell ref="A38:F38"/>
    <mergeCell ref="A26:A31"/>
    <mergeCell ref="B26:C27"/>
    <mergeCell ref="B28:B31"/>
    <mergeCell ref="C28:C29"/>
    <mergeCell ref="C30:C31"/>
    <mergeCell ref="A32:C33"/>
  </mergeCells>
  <printOptions horizontalCentered="1"/>
  <pageMargins left="1.3385826771653544" right="0.3937007874015748" top="0.5905511811023623" bottom="0.5905511811023623" header="0.5118110236220472" footer="0.5118110236220472"/>
  <pageSetup fitToWidth="0" horizontalDpi="600" verticalDpi="600" orientation="portrait" paperSize="9" scale="79" r:id="rId2"/>
  <colBreaks count="1" manualBreakCount="1">
    <brk id="6" max="37" man="1"/>
  </colBreaks>
  <drawing r:id="rId1"/>
</worksheet>
</file>

<file path=xl/worksheets/sheet8.xml><?xml version="1.0" encoding="utf-8"?>
<worksheet xmlns="http://schemas.openxmlformats.org/spreadsheetml/2006/main" xmlns:r="http://schemas.openxmlformats.org/officeDocument/2006/relationships">
  <dimension ref="A1:H36"/>
  <sheetViews>
    <sheetView view="pageBreakPreview" zoomScale="60" zoomScaleNormal="70" zoomScalePageLayoutView="0" workbookViewId="0" topLeftCell="A1">
      <selection activeCell="F37" sqref="F37"/>
    </sheetView>
  </sheetViews>
  <sheetFormatPr defaultColWidth="9.00390625" defaultRowHeight="13.5"/>
  <cols>
    <col min="1" max="2" width="5.625" style="274" customWidth="1"/>
    <col min="3" max="3" width="9.00390625" style="274" customWidth="1"/>
    <col min="4" max="4" width="22.75390625" style="274" customWidth="1"/>
    <col min="5" max="6" width="13.125" style="274" customWidth="1"/>
    <col min="7" max="7" width="13.125" style="274" bestFit="1" customWidth="1"/>
    <col min="8" max="8" width="11.50390625" style="274" bestFit="1" customWidth="1"/>
    <col min="9" max="16384" width="9.00390625" style="274" customWidth="1"/>
  </cols>
  <sheetData>
    <row r="1" spans="1:8" ht="29.25" customHeight="1">
      <c r="A1" s="1109" t="s">
        <v>229</v>
      </c>
      <c r="B1" s="1109"/>
      <c r="C1" s="1109"/>
      <c r="D1" s="1109"/>
      <c r="E1" s="1109"/>
      <c r="F1" s="1109"/>
      <c r="G1" s="1109"/>
      <c r="H1" s="1109"/>
    </row>
    <row r="2" spans="1:6" ht="13.5">
      <c r="A2" s="283"/>
      <c r="B2" s="283"/>
      <c r="C2" s="283"/>
      <c r="D2" s="283"/>
      <c r="E2" s="283"/>
      <c r="F2" s="283"/>
    </row>
    <row r="3" spans="1:6" ht="20.25" customHeight="1">
      <c r="A3" s="1110" t="s">
        <v>124</v>
      </c>
      <c r="B3" s="1110"/>
      <c r="C3" s="1110"/>
      <c r="D3" s="1110"/>
      <c r="E3" s="284"/>
      <c r="F3" s="284"/>
    </row>
    <row r="4" spans="1:6" ht="14.25">
      <c r="A4" s="285"/>
      <c r="B4" s="285"/>
      <c r="C4" s="285"/>
      <c r="D4" s="285"/>
      <c r="E4" s="284"/>
      <c r="F4" s="284"/>
    </row>
    <row r="5" spans="1:8" ht="14.25" customHeight="1">
      <c r="A5" s="1070" t="s">
        <v>125</v>
      </c>
      <c r="B5" s="1070"/>
      <c r="C5" s="1070"/>
      <c r="D5" s="1070"/>
      <c r="E5" s="1111" t="s">
        <v>126</v>
      </c>
      <c r="F5" s="1111"/>
      <c r="G5" s="1111"/>
      <c r="H5" s="1111"/>
    </row>
    <row r="6" spans="1:8" s="286" customFormat="1" ht="34.5" customHeight="1">
      <c r="A6" s="1070"/>
      <c r="B6" s="1070"/>
      <c r="C6" s="1070"/>
      <c r="D6" s="1070"/>
      <c r="E6" s="1070" t="s">
        <v>127</v>
      </c>
      <c r="F6" s="1070"/>
      <c r="G6" s="1070" t="s">
        <v>72</v>
      </c>
      <c r="H6" s="1070"/>
    </row>
    <row r="7" spans="1:8" s="286" customFormat="1" ht="16.5" customHeight="1">
      <c r="A7" s="1070"/>
      <c r="B7" s="1070"/>
      <c r="C7" s="1070"/>
      <c r="D7" s="1070"/>
      <c r="E7" s="287" t="s">
        <v>128</v>
      </c>
      <c r="F7" s="287" t="s">
        <v>129</v>
      </c>
      <c r="G7" s="287" t="s">
        <v>128</v>
      </c>
      <c r="H7" s="287" t="s">
        <v>129</v>
      </c>
    </row>
    <row r="8" spans="1:8" s="273" customFormat="1" ht="24" customHeight="1">
      <c r="A8" s="1098" t="s">
        <v>130</v>
      </c>
      <c r="B8" s="1080" t="s">
        <v>131</v>
      </c>
      <c r="C8" s="1081"/>
      <c r="D8" s="1082"/>
      <c r="E8" s="1104">
        <v>201382</v>
      </c>
      <c r="F8" s="1104">
        <v>404</v>
      </c>
      <c r="G8" s="1092">
        <v>198304</v>
      </c>
      <c r="H8" s="1092">
        <v>422</v>
      </c>
    </row>
    <row r="9" spans="1:8" s="273" customFormat="1" ht="18.75" customHeight="1">
      <c r="A9" s="1099"/>
      <c r="B9" s="1086"/>
      <c r="C9" s="1087"/>
      <c r="D9" s="1088"/>
      <c r="E9" s="1105"/>
      <c r="F9" s="1105"/>
      <c r="G9" s="1092"/>
      <c r="H9" s="1092"/>
    </row>
    <row r="10" spans="1:8" s="286" customFormat="1" ht="24" customHeight="1">
      <c r="A10" s="1099"/>
      <c r="B10" s="1098" t="s">
        <v>116</v>
      </c>
      <c r="C10" s="1033" t="s">
        <v>117</v>
      </c>
      <c r="D10" s="1035"/>
      <c r="E10" s="1104">
        <v>13992</v>
      </c>
      <c r="F10" s="1104">
        <v>1374</v>
      </c>
      <c r="G10" s="1092">
        <v>13671</v>
      </c>
      <c r="H10" s="1092">
        <v>1403</v>
      </c>
    </row>
    <row r="11" spans="1:8" s="273" customFormat="1" ht="18.75" customHeight="1">
      <c r="A11" s="1099"/>
      <c r="B11" s="1099"/>
      <c r="C11" s="1102"/>
      <c r="D11" s="1103"/>
      <c r="E11" s="1105"/>
      <c r="F11" s="1105"/>
      <c r="G11" s="1092"/>
      <c r="H11" s="1092"/>
    </row>
    <row r="12" spans="1:8" s="286" customFormat="1" ht="24" customHeight="1">
      <c r="A12" s="1099"/>
      <c r="B12" s="1099"/>
      <c r="C12" s="1033" t="s">
        <v>118</v>
      </c>
      <c r="D12" s="1035"/>
      <c r="E12" s="1104">
        <v>20330</v>
      </c>
      <c r="F12" s="1104">
        <v>6518</v>
      </c>
      <c r="G12" s="1092">
        <v>19715</v>
      </c>
      <c r="H12" s="1092">
        <v>6677</v>
      </c>
    </row>
    <row r="13" spans="1:8" s="273" customFormat="1" ht="18.75" customHeight="1">
      <c r="A13" s="1099"/>
      <c r="B13" s="1100"/>
      <c r="C13" s="1102"/>
      <c r="D13" s="1103"/>
      <c r="E13" s="1105"/>
      <c r="F13" s="1105"/>
      <c r="G13" s="1092"/>
      <c r="H13" s="1092"/>
    </row>
    <row r="14" spans="1:8" s="286" customFormat="1" ht="23.25" customHeight="1">
      <c r="A14" s="1099"/>
      <c r="B14" s="1080" t="s">
        <v>132</v>
      </c>
      <c r="C14" s="1081"/>
      <c r="D14" s="1082"/>
      <c r="E14" s="1104">
        <f>SUM(E8:E13)</f>
        <v>235704</v>
      </c>
      <c r="F14" s="1104">
        <f>SUM(F8:F13)</f>
        <v>8296</v>
      </c>
      <c r="G14" s="1092">
        <f>SUM(G8:G13)</f>
        <v>231690</v>
      </c>
      <c r="H14" s="1092">
        <f>SUM(H8:H13)</f>
        <v>8502</v>
      </c>
    </row>
    <row r="15" spans="1:8" s="273" customFormat="1" ht="18.75" customHeight="1">
      <c r="A15" s="1100"/>
      <c r="B15" s="1106"/>
      <c r="C15" s="1107"/>
      <c r="D15" s="1108"/>
      <c r="E15" s="1105"/>
      <c r="F15" s="1105"/>
      <c r="G15" s="1092"/>
      <c r="H15" s="1092"/>
    </row>
    <row r="16" spans="1:8" s="286" customFormat="1" ht="34.5" customHeight="1">
      <c r="A16" s="1089" t="s">
        <v>133</v>
      </c>
      <c r="B16" s="1089"/>
      <c r="C16" s="1089"/>
      <c r="D16" s="1089"/>
      <c r="E16" s="1090">
        <v>477</v>
      </c>
      <c r="F16" s="1091"/>
      <c r="G16" s="1090">
        <v>347</v>
      </c>
      <c r="H16" s="1091"/>
    </row>
    <row r="17" spans="1:8" s="286" customFormat="1" ht="34.5" customHeight="1">
      <c r="A17" s="1101" t="s">
        <v>134</v>
      </c>
      <c r="B17" s="1101"/>
      <c r="C17" s="1089"/>
      <c r="D17" s="1101"/>
      <c r="E17" s="1090">
        <f>E14+F14+E16</f>
        <v>244477</v>
      </c>
      <c r="F17" s="1091"/>
      <c r="G17" s="1092">
        <f>G14+H14+G16</f>
        <v>240539</v>
      </c>
      <c r="H17" s="1092"/>
    </row>
    <row r="18" spans="1:8" s="286" customFormat="1" ht="34.5" customHeight="1">
      <c r="A18" s="1089" t="s">
        <v>135</v>
      </c>
      <c r="B18" s="1089"/>
      <c r="C18" s="1089"/>
      <c r="D18" s="1089"/>
      <c r="E18" s="1090">
        <v>6216</v>
      </c>
      <c r="F18" s="1091"/>
      <c r="G18" s="1092">
        <v>6134</v>
      </c>
      <c r="H18" s="1092"/>
    </row>
    <row r="19" spans="1:8" s="286" customFormat="1" ht="34.5" customHeight="1">
      <c r="A19" s="1089" t="s">
        <v>136</v>
      </c>
      <c r="B19" s="1089"/>
      <c r="C19" s="1089"/>
      <c r="D19" s="1089"/>
      <c r="E19" s="1090">
        <v>3686</v>
      </c>
      <c r="F19" s="1091"/>
      <c r="G19" s="1092">
        <v>3619</v>
      </c>
      <c r="H19" s="1092"/>
    </row>
    <row r="20" spans="1:8" s="286" customFormat="1" ht="34.5" customHeight="1">
      <c r="A20" s="1089" t="s">
        <v>137</v>
      </c>
      <c r="B20" s="1089"/>
      <c r="C20" s="1089"/>
      <c r="D20" s="1089"/>
      <c r="E20" s="1090">
        <v>1293</v>
      </c>
      <c r="F20" s="1091"/>
      <c r="G20" s="1092">
        <v>1226</v>
      </c>
      <c r="H20" s="1092"/>
    </row>
    <row r="21" spans="1:8" s="286" customFormat="1" ht="34.5" customHeight="1">
      <c r="A21" s="1094" t="s">
        <v>138</v>
      </c>
      <c r="B21" s="1094"/>
      <c r="C21" s="1094"/>
      <c r="D21" s="1094"/>
      <c r="E21" s="1090">
        <v>4470</v>
      </c>
      <c r="F21" s="1091"/>
      <c r="G21" s="1092">
        <v>4406</v>
      </c>
      <c r="H21" s="1092"/>
    </row>
    <row r="22" spans="1:8" ht="34.5" customHeight="1">
      <c r="A22" s="1095" t="s">
        <v>30</v>
      </c>
      <c r="B22" s="1096"/>
      <c r="C22" s="1096"/>
      <c r="D22" s="1097"/>
      <c r="E22" s="1090">
        <f>SUM(E17:F21)</f>
        <v>260142</v>
      </c>
      <c r="F22" s="1091"/>
      <c r="G22" s="1092">
        <f>SUM(G17:H21)</f>
        <v>255924</v>
      </c>
      <c r="H22" s="1092"/>
    </row>
    <row r="23" spans="1:6" ht="13.5">
      <c r="A23" s="1045"/>
      <c r="B23" s="1046"/>
      <c r="C23" s="1046"/>
      <c r="D23" s="1046"/>
      <c r="E23" s="1093"/>
      <c r="F23" s="1093"/>
    </row>
    <row r="35" ht="13.5">
      <c r="C35" s="288"/>
    </row>
    <row r="36" ht="13.5">
      <c r="C36" s="288"/>
    </row>
  </sheetData>
  <sheetProtection/>
  <mergeCells count="50">
    <mergeCell ref="A1:H1"/>
    <mergeCell ref="A3:D3"/>
    <mergeCell ref="A5:D7"/>
    <mergeCell ref="E5:H5"/>
    <mergeCell ref="E6:F6"/>
    <mergeCell ref="G6:H6"/>
    <mergeCell ref="E8:E9"/>
    <mergeCell ref="F8:F9"/>
    <mergeCell ref="G8:G9"/>
    <mergeCell ref="H8:H9"/>
    <mergeCell ref="B10:B13"/>
    <mergeCell ref="C10:D11"/>
    <mergeCell ref="E10:E11"/>
    <mergeCell ref="F10:F11"/>
    <mergeCell ref="G10:G11"/>
    <mergeCell ref="H10:H11"/>
    <mergeCell ref="F12:F13"/>
    <mergeCell ref="G12:G13"/>
    <mergeCell ref="H12:H13"/>
    <mergeCell ref="B14:D15"/>
    <mergeCell ref="E14:E15"/>
    <mergeCell ref="F14:F15"/>
    <mergeCell ref="G14:G15"/>
    <mergeCell ref="H14:H15"/>
    <mergeCell ref="A16:D16"/>
    <mergeCell ref="E16:F16"/>
    <mergeCell ref="G16:H16"/>
    <mergeCell ref="A8:A15"/>
    <mergeCell ref="B8:D9"/>
    <mergeCell ref="A17:D17"/>
    <mergeCell ref="E17:F17"/>
    <mergeCell ref="G17:H17"/>
    <mergeCell ref="C12:D13"/>
    <mergeCell ref="E12:E13"/>
    <mergeCell ref="A18:D18"/>
    <mergeCell ref="E18:F18"/>
    <mergeCell ref="G18:H18"/>
    <mergeCell ref="A19:D19"/>
    <mergeCell ref="E19:F19"/>
    <mergeCell ref="G19:H19"/>
    <mergeCell ref="A20:D20"/>
    <mergeCell ref="E20:F20"/>
    <mergeCell ref="G20:H20"/>
    <mergeCell ref="A23:F23"/>
    <mergeCell ref="A21:D21"/>
    <mergeCell ref="E21:F21"/>
    <mergeCell ref="G21:H21"/>
    <mergeCell ref="A22:D22"/>
    <mergeCell ref="E22:F22"/>
    <mergeCell ref="G22:H22"/>
  </mergeCells>
  <printOptions/>
  <pageMargins left="0.5905511811023623" right="0.3937007874015748"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G31"/>
  <sheetViews>
    <sheetView view="pageBreakPreview" zoomScale="60" zoomScaleNormal="60" zoomScalePageLayoutView="0" workbookViewId="0" topLeftCell="A1">
      <pane xSplit="1" ySplit="7" topLeftCell="B8" activePane="bottomRight" state="frozen"/>
      <selection pane="topLeft" activeCell="F37" sqref="F37"/>
      <selection pane="topRight" activeCell="F37" sqref="F37"/>
      <selection pane="bottomLeft" activeCell="F37" sqref="F37"/>
      <selection pane="bottomRight" activeCell="E5" sqref="E5:E6"/>
    </sheetView>
  </sheetViews>
  <sheetFormatPr defaultColWidth="9.00390625" defaultRowHeight="13.5"/>
  <cols>
    <col min="1" max="1" width="17.75390625" style="212" customWidth="1"/>
    <col min="2" max="2" width="9.00390625" style="212" customWidth="1"/>
    <col min="3" max="16" width="9.00390625" style="213" customWidth="1"/>
    <col min="17" max="16384" width="9.00390625" style="212" customWidth="1"/>
  </cols>
  <sheetData>
    <row r="1" spans="1:3" ht="27" customHeight="1">
      <c r="A1" s="1114" t="s">
        <v>139</v>
      </c>
      <c r="B1" s="1114"/>
      <c r="C1" s="1114"/>
    </row>
    <row r="3" spans="1:33" s="214" customFormat="1" ht="19.5" customHeight="1">
      <c r="A3" s="1115" t="s">
        <v>102</v>
      </c>
      <c r="B3" s="1115" t="s">
        <v>115</v>
      </c>
      <c r="C3" s="1115"/>
      <c r="D3" s="1115"/>
      <c r="E3" s="1115"/>
      <c r="F3" s="1115"/>
      <c r="G3" s="1115"/>
      <c r="H3" s="1115"/>
      <c r="I3" s="1115"/>
      <c r="J3" s="1117" t="s">
        <v>116</v>
      </c>
      <c r="K3" s="1118"/>
      <c r="L3" s="1118"/>
      <c r="M3" s="1118"/>
      <c r="N3" s="1118"/>
      <c r="O3" s="1118"/>
      <c r="P3" s="1118"/>
      <c r="Q3" s="1118"/>
      <c r="R3" s="1115" t="s">
        <v>140</v>
      </c>
      <c r="S3" s="1115"/>
      <c r="T3" s="1115"/>
      <c r="U3" s="1115"/>
      <c r="V3" s="1115"/>
      <c r="W3" s="1115"/>
      <c r="X3" s="1115"/>
      <c r="Y3" s="1115"/>
      <c r="Z3" s="1115" t="s">
        <v>120</v>
      </c>
      <c r="AA3" s="1115"/>
      <c r="AB3" s="1115"/>
      <c r="AC3" s="1115"/>
      <c r="AD3" s="1115"/>
      <c r="AE3" s="1115"/>
      <c r="AF3" s="1115"/>
      <c r="AG3" s="1115"/>
    </row>
    <row r="4" spans="1:33" s="214" customFormat="1" ht="19.5" customHeight="1">
      <c r="A4" s="1115"/>
      <c r="B4" s="215" t="s">
        <v>230</v>
      </c>
      <c r="C4" s="215" t="s">
        <v>141</v>
      </c>
      <c r="D4" s="796" t="s">
        <v>142</v>
      </c>
      <c r="E4" s="796"/>
      <c r="F4" s="215" t="s">
        <v>143</v>
      </c>
      <c r="G4" s="215" t="s">
        <v>144</v>
      </c>
      <c r="H4" s="215" t="s">
        <v>231</v>
      </c>
      <c r="I4" s="1119" t="s">
        <v>11</v>
      </c>
      <c r="J4" s="215" t="s">
        <v>232</v>
      </c>
      <c r="K4" s="215" t="s">
        <v>141</v>
      </c>
      <c r="L4" s="796" t="s">
        <v>142</v>
      </c>
      <c r="M4" s="796"/>
      <c r="N4" s="215" t="s">
        <v>143</v>
      </c>
      <c r="O4" s="215" t="s">
        <v>144</v>
      </c>
      <c r="P4" s="215" t="s">
        <v>232</v>
      </c>
      <c r="Q4" s="1119" t="s">
        <v>11</v>
      </c>
      <c r="R4" s="215" t="s">
        <v>232</v>
      </c>
      <c r="S4" s="215" t="s">
        <v>141</v>
      </c>
      <c r="T4" s="796" t="s">
        <v>142</v>
      </c>
      <c r="U4" s="796"/>
      <c r="V4" s="215" t="s">
        <v>143</v>
      </c>
      <c r="W4" s="215" t="s">
        <v>144</v>
      </c>
      <c r="X4" s="215" t="s">
        <v>232</v>
      </c>
      <c r="Y4" s="1119" t="s">
        <v>11</v>
      </c>
      <c r="Z4" s="215" t="s">
        <v>232</v>
      </c>
      <c r="AA4" s="215" t="s">
        <v>141</v>
      </c>
      <c r="AB4" s="796" t="s">
        <v>142</v>
      </c>
      <c r="AC4" s="796"/>
      <c r="AD4" s="215" t="s">
        <v>143</v>
      </c>
      <c r="AE4" s="215" t="s">
        <v>144</v>
      </c>
      <c r="AF4" s="215" t="s">
        <v>232</v>
      </c>
      <c r="AG4" s="1119" t="s">
        <v>11</v>
      </c>
    </row>
    <row r="5" spans="1:33" s="214" customFormat="1" ht="19.5" customHeight="1">
      <c r="A5" s="1115"/>
      <c r="B5" s="795" t="s">
        <v>141</v>
      </c>
      <c r="C5" s="795" t="s">
        <v>145</v>
      </c>
      <c r="D5" s="795" t="s">
        <v>145</v>
      </c>
      <c r="E5" s="1120" t="s">
        <v>146</v>
      </c>
      <c r="F5" s="795" t="s">
        <v>147</v>
      </c>
      <c r="G5" s="795" t="s">
        <v>145</v>
      </c>
      <c r="H5" s="795" t="s">
        <v>148</v>
      </c>
      <c r="I5" s="1119"/>
      <c r="J5" s="795" t="s">
        <v>141</v>
      </c>
      <c r="K5" s="795" t="s">
        <v>145</v>
      </c>
      <c r="L5" s="795" t="s">
        <v>145</v>
      </c>
      <c r="M5" s="1120" t="s">
        <v>146</v>
      </c>
      <c r="N5" s="795" t="s">
        <v>147</v>
      </c>
      <c r="O5" s="795" t="s">
        <v>145</v>
      </c>
      <c r="P5" s="795" t="s">
        <v>148</v>
      </c>
      <c r="Q5" s="1119"/>
      <c r="R5" s="795" t="s">
        <v>141</v>
      </c>
      <c r="S5" s="795" t="s">
        <v>145</v>
      </c>
      <c r="T5" s="795" t="s">
        <v>145</v>
      </c>
      <c r="U5" s="1120" t="s">
        <v>146</v>
      </c>
      <c r="V5" s="795" t="s">
        <v>147</v>
      </c>
      <c r="W5" s="795" t="s">
        <v>145</v>
      </c>
      <c r="X5" s="795" t="s">
        <v>148</v>
      </c>
      <c r="Y5" s="1119"/>
      <c r="Z5" s="795" t="s">
        <v>141</v>
      </c>
      <c r="AA5" s="795" t="s">
        <v>145</v>
      </c>
      <c r="AB5" s="795" t="s">
        <v>145</v>
      </c>
      <c r="AC5" s="1120" t="s">
        <v>146</v>
      </c>
      <c r="AD5" s="795" t="s">
        <v>147</v>
      </c>
      <c r="AE5" s="795" t="s">
        <v>145</v>
      </c>
      <c r="AF5" s="795" t="s">
        <v>148</v>
      </c>
      <c r="AG5" s="1119"/>
    </row>
    <row r="6" spans="1:33" s="214" customFormat="1" ht="19.5" customHeight="1">
      <c r="A6" s="1115"/>
      <c r="B6" s="795" t="s">
        <v>149</v>
      </c>
      <c r="C6" s="216" t="s">
        <v>142</v>
      </c>
      <c r="D6" s="795" t="s">
        <v>143</v>
      </c>
      <c r="E6" s="1120"/>
      <c r="F6" s="795" t="s">
        <v>144</v>
      </c>
      <c r="G6" s="795" t="s">
        <v>148</v>
      </c>
      <c r="H6" s="795" t="s">
        <v>145</v>
      </c>
      <c r="I6" s="1119"/>
      <c r="J6" s="795" t="s">
        <v>149</v>
      </c>
      <c r="K6" s="216" t="s">
        <v>142</v>
      </c>
      <c r="L6" s="795" t="s">
        <v>143</v>
      </c>
      <c r="M6" s="1120"/>
      <c r="N6" s="795" t="s">
        <v>144</v>
      </c>
      <c r="O6" s="795" t="s">
        <v>148</v>
      </c>
      <c r="P6" s="795" t="s">
        <v>145</v>
      </c>
      <c r="Q6" s="1119"/>
      <c r="R6" s="795" t="s">
        <v>149</v>
      </c>
      <c r="S6" s="216" t="s">
        <v>142</v>
      </c>
      <c r="T6" s="795" t="s">
        <v>143</v>
      </c>
      <c r="U6" s="1120"/>
      <c r="V6" s="795" t="s">
        <v>144</v>
      </c>
      <c r="W6" s="795" t="s">
        <v>148</v>
      </c>
      <c r="X6" s="795" t="s">
        <v>145</v>
      </c>
      <c r="Y6" s="1119"/>
      <c r="Z6" s="795" t="s">
        <v>149</v>
      </c>
      <c r="AA6" s="216" t="s">
        <v>142</v>
      </c>
      <c r="AB6" s="795" t="s">
        <v>143</v>
      </c>
      <c r="AC6" s="1120"/>
      <c r="AD6" s="795" t="s">
        <v>144</v>
      </c>
      <c r="AE6" s="795" t="s">
        <v>148</v>
      </c>
      <c r="AF6" s="795" t="s">
        <v>145</v>
      </c>
      <c r="AG6" s="1119"/>
    </row>
    <row r="7" spans="1:33" s="214" customFormat="1" ht="19.5" customHeight="1">
      <c r="A7" s="1116"/>
      <c r="B7" s="242"/>
      <c r="C7" s="242" t="s">
        <v>150</v>
      </c>
      <c r="D7" s="217" t="s">
        <v>149</v>
      </c>
      <c r="E7" s="242"/>
      <c r="F7" s="242" t="s">
        <v>150</v>
      </c>
      <c r="G7" s="242" t="s">
        <v>150</v>
      </c>
      <c r="H7" s="242" t="s">
        <v>233</v>
      </c>
      <c r="I7" s="1119"/>
      <c r="J7" s="242"/>
      <c r="K7" s="242" t="s">
        <v>150</v>
      </c>
      <c r="L7" s="217" t="s">
        <v>149</v>
      </c>
      <c r="M7" s="242"/>
      <c r="N7" s="242" t="s">
        <v>150</v>
      </c>
      <c r="O7" s="242" t="s">
        <v>150</v>
      </c>
      <c r="P7" s="242" t="s">
        <v>233</v>
      </c>
      <c r="Q7" s="1119"/>
      <c r="R7" s="242"/>
      <c r="S7" s="242" t="s">
        <v>150</v>
      </c>
      <c r="T7" s="217" t="s">
        <v>149</v>
      </c>
      <c r="U7" s="242"/>
      <c r="V7" s="242" t="s">
        <v>150</v>
      </c>
      <c r="W7" s="242" t="s">
        <v>150</v>
      </c>
      <c r="X7" s="242" t="s">
        <v>233</v>
      </c>
      <c r="Y7" s="1119"/>
      <c r="Z7" s="242"/>
      <c r="AA7" s="242" t="s">
        <v>150</v>
      </c>
      <c r="AB7" s="217" t="s">
        <v>149</v>
      </c>
      <c r="AC7" s="242"/>
      <c r="AD7" s="242" t="s">
        <v>150</v>
      </c>
      <c r="AE7" s="242" t="s">
        <v>150</v>
      </c>
      <c r="AF7" s="242" t="s">
        <v>233</v>
      </c>
      <c r="AG7" s="1119"/>
    </row>
    <row r="8" spans="1:33" s="214" customFormat="1" ht="15" customHeight="1">
      <c r="A8" s="1112" t="s">
        <v>151</v>
      </c>
      <c r="B8" s="218"/>
      <c r="C8" s="218"/>
      <c r="D8" s="218"/>
      <c r="E8" s="218"/>
      <c r="F8" s="218"/>
      <c r="G8" s="218"/>
      <c r="H8" s="218"/>
      <c r="I8" s="215"/>
      <c r="J8" s="218"/>
      <c r="K8" s="218"/>
      <c r="L8" s="218"/>
      <c r="M8" s="218"/>
      <c r="N8" s="218"/>
      <c r="O8" s="218"/>
      <c r="P8" s="218"/>
      <c r="Q8" s="215"/>
      <c r="R8" s="218"/>
      <c r="S8" s="218"/>
      <c r="T8" s="218"/>
      <c r="U8" s="218"/>
      <c r="V8" s="218"/>
      <c r="W8" s="218"/>
      <c r="X8" s="218"/>
      <c r="Y8" s="215"/>
      <c r="Z8" s="218"/>
      <c r="AA8" s="218"/>
      <c r="AB8" s="218"/>
      <c r="AC8" s="218"/>
      <c r="AD8" s="218"/>
      <c r="AE8" s="218"/>
      <c r="AF8" s="218"/>
      <c r="AG8" s="215"/>
    </row>
    <row r="9" spans="1:33" ht="30" customHeight="1">
      <c r="A9" s="1113"/>
      <c r="B9" s="1878">
        <v>37</v>
      </c>
      <c r="C9" s="1878">
        <v>29</v>
      </c>
      <c r="D9" s="1878">
        <v>50</v>
      </c>
      <c r="E9" s="1878">
        <v>0</v>
      </c>
      <c r="F9" s="1878">
        <v>0</v>
      </c>
      <c r="G9" s="1878">
        <v>0</v>
      </c>
      <c r="H9" s="1878">
        <v>0</v>
      </c>
      <c r="I9" s="1878">
        <f aca="true" t="shared" si="0" ref="I9:I18">SUM(B9:H9)</f>
        <v>116</v>
      </c>
      <c r="J9" s="1878">
        <v>3</v>
      </c>
      <c r="K9" s="1878">
        <v>2</v>
      </c>
      <c r="L9" s="1878">
        <v>8</v>
      </c>
      <c r="M9" s="1879">
        <v>2</v>
      </c>
      <c r="N9" s="1878">
        <v>0</v>
      </c>
      <c r="O9" s="1878">
        <v>0</v>
      </c>
      <c r="P9" s="1878">
        <v>0</v>
      </c>
      <c r="Q9" s="1878">
        <f aca="true" t="shared" si="1" ref="Q9:Q19">SUM(J9:P9)</f>
        <v>15</v>
      </c>
      <c r="R9" s="1878">
        <v>1</v>
      </c>
      <c r="S9" s="1878">
        <v>0</v>
      </c>
      <c r="T9" s="1878">
        <v>10</v>
      </c>
      <c r="U9" s="1878">
        <v>0</v>
      </c>
      <c r="V9" s="1878">
        <v>2</v>
      </c>
      <c r="W9" s="1878">
        <v>1</v>
      </c>
      <c r="X9" s="1878">
        <v>5</v>
      </c>
      <c r="Y9" s="1878">
        <f aca="true" t="shared" si="2" ref="Y9:Y19">SUM(R9:X9)</f>
        <v>19</v>
      </c>
      <c r="Z9" s="1878">
        <f aca="true" t="shared" si="3" ref="Z9:AF18">B9+J9+R9</f>
        <v>41</v>
      </c>
      <c r="AA9" s="1878">
        <f t="shared" si="3"/>
        <v>31</v>
      </c>
      <c r="AB9" s="1878">
        <f t="shared" si="3"/>
        <v>68</v>
      </c>
      <c r="AC9" s="1878">
        <f t="shared" si="3"/>
        <v>2</v>
      </c>
      <c r="AD9" s="1878">
        <f t="shared" si="3"/>
        <v>2</v>
      </c>
      <c r="AE9" s="1878">
        <f t="shared" si="3"/>
        <v>1</v>
      </c>
      <c r="AF9" s="1878">
        <f t="shared" si="3"/>
        <v>5</v>
      </c>
      <c r="AG9" s="1878">
        <f aca="true" t="shared" si="4" ref="AG9:AG19">SUM(Z9:AF9)</f>
        <v>150</v>
      </c>
    </row>
    <row r="10" spans="1:33" ht="45" customHeight="1">
      <c r="A10" s="794" t="s">
        <v>152</v>
      </c>
      <c r="B10" s="212">
        <v>2</v>
      </c>
      <c r="C10" s="1880">
        <v>0</v>
      </c>
      <c r="D10" s="1880">
        <v>5</v>
      </c>
      <c r="E10" s="1880">
        <v>1</v>
      </c>
      <c r="F10" s="1880">
        <v>0</v>
      </c>
      <c r="G10" s="1880">
        <v>0</v>
      </c>
      <c r="H10" s="1880">
        <v>0</v>
      </c>
      <c r="I10" s="1878">
        <f t="shared" si="0"/>
        <v>8</v>
      </c>
      <c r="J10" s="1880">
        <v>0</v>
      </c>
      <c r="K10" s="1880">
        <v>0</v>
      </c>
      <c r="L10" s="1880">
        <v>5</v>
      </c>
      <c r="M10" s="1880">
        <v>0</v>
      </c>
      <c r="N10" s="1880">
        <v>0</v>
      </c>
      <c r="O10" s="1880">
        <v>0</v>
      </c>
      <c r="P10" s="1880">
        <v>0</v>
      </c>
      <c r="Q10" s="1878">
        <f t="shared" si="1"/>
        <v>5</v>
      </c>
      <c r="R10" s="1880">
        <v>0</v>
      </c>
      <c r="S10" s="1880">
        <v>0</v>
      </c>
      <c r="T10" s="1880">
        <v>0</v>
      </c>
      <c r="U10" s="1880">
        <v>2</v>
      </c>
      <c r="V10" s="1880">
        <v>2</v>
      </c>
      <c r="W10" s="1880">
        <v>1</v>
      </c>
      <c r="X10" s="1880">
        <v>0</v>
      </c>
      <c r="Y10" s="1878">
        <f t="shared" si="2"/>
        <v>5</v>
      </c>
      <c r="Z10" s="1878">
        <f t="shared" si="3"/>
        <v>2</v>
      </c>
      <c r="AA10" s="1878">
        <f t="shared" si="3"/>
        <v>0</v>
      </c>
      <c r="AB10" s="1878">
        <f t="shared" si="3"/>
        <v>10</v>
      </c>
      <c r="AC10" s="1878">
        <f t="shared" si="3"/>
        <v>3</v>
      </c>
      <c r="AD10" s="1878">
        <f t="shared" si="3"/>
        <v>2</v>
      </c>
      <c r="AE10" s="1878">
        <f t="shared" si="3"/>
        <v>1</v>
      </c>
      <c r="AF10" s="1878">
        <f t="shared" si="3"/>
        <v>0</v>
      </c>
      <c r="AG10" s="1878">
        <f t="shared" si="4"/>
        <v>18</v>
      </c>
    </row>
    <row r="11" spans="1:33" ht="45" customHeight="1">
      <c r="A11" s="243" t="s">
        <v>153</v>
      </c>
      <c r="B11" s="1880">
        <v>9517</v>
      </c>
      <c r="C11" s="1881">
        <v>7045</v>
      </c>
      <c r="D11" s="1880">
        <v>11589</v>
      </c>
      <c r="E11" s="1880">
        <v>24</v>
      </c>
      <c r="F11" s="1880">
        <v>10</v>
      </c>
      <c r="G11" s="1880">
        <v>1</v>
      </c>
      <c r="H11" s="1880"/>
      <c r="I11" s="1878">
        <f t="shared" si="0"/>
        <v>28186</v>
      </c>
      <c r="J11" s="1880">
        <v>86</v>
      </c>
      <c r="K11" s="1881">
        <v>73</v>
      </c>
      <c r="L11" s="1880">
        <v>963</v>
      </c>
      <c r="M11" s="1880">
        <v>47</v>
      </c>
      <c r="N11" s="1880">
        <v>58</v>
      </c>
      <c r="O11" s="1880">
        <v>23</v>
      </c>
      <c r="P11" s="1880">
        <v>15</v>
      </c>
      <c r="Q11" s="1878">
        <f t="shared" si="1"/>
        <v>1265</v>
      </c>
      <c r="R11" s="1880">
        <v>87</v>
      </c>
      <c r="S11" s="1881">
        <v>78</v>
      </c>
      <c r="T11" s="1880">
        <v>1042</v>
      </c>
      <c r="U11" s="1880">
        <v>105</v>
      </c>
      <c r="V11" s="1880">
        <v>221</v>
      </c>
      <c r="W11" s="1880">
        <v>98</v>
      </c>
      <c r="X11" s="1880">
        <v>73</v>
      </c>
      <c r="Y11" s="1878">
        <f t="shared" si="2"/>
        <v>1704</v>
      </c>
      <c r="Z11" s="1878">
        <f t="shared" si="3"/>
        <v>9690</v>
      </c>
      <c r="AA11" s="1878">
        <f t="shared" si="3"/>
        <v>7196</v>
      </c>
      <c r="AB11" s="1878">
        <f t="shared" si="3"/>
        <v>13594</v>
      </c>
      <c r="AC11" s="1878">
        <f t="shared" si="3"/>
        <v>176</v>
      </c>
      <c r="AD11" s="1878">
        <f t="shared" si="3"/>
        <v>289</v>
      </c>
      <c r="AE11" s="1878">
        <f t="shared" si="3"/>
        <v>122</v>
      </c>
      <c r="AF11" s="1878">
        <f t="shared" si="3"/>
        <v>88</v>
      </c>
      <c r="AG11" s="1878">
        <f t="shared" si="4"/>
        <v>31155</v>
      </c>
    </row>
    <row r="12" spans="1:33" ht="45" customHeight="1">
      <c r="A12" s="243" t="s">
        <v>154</v>
      </c>
      <c r="B12" s="1880">
        <v>7997</v>
      </c>
      <c r="C12" s="1881">
        <v>2460</v>
      </c>
      <c r="D12" s="1880">
        <v>18446</v>
      </c>
      <c r="E12" s="1880">
        <v>59</v>
      </c>
      <c r="F12" s="1880">
        <v>62</v>
      </c>
      <c r="G12" s="1880">
        <v>7</v>
      </c>
      <c r="H12" s="1880">
        <v>1</v>
      </c>
      <c r="I12" s="1878">
        <f t="shared" si="0"/>
        <v>29032</v>
      </c>
      <c r="J12" s="1880">
        <v>89</v>
      </c>
      <c r="K12" s="1881">
        <v>46</v>
      </c>
      <c r="L12" s="1880">
        <v>2700</v>
      </c>
      <c r="M12" s="1880">
        <v>107</v>
      </c>
      <c r="N12" s="1880">
        <v>289</v>
      </c>
      <c r="O12" s="1880">
        <v>132</v>
      </c>
      <c r="P12" s="1880">
        <v>97</v>
      </c>
      <c r="Q12" s="1878">
        <f t="shared" si="1"/>
        <v>3460</v>
      </c>
      <c r="R12" s="1880">
        <v>84</v>
      </c>
      <c r="S12" s="1881">
        <v>56</v>
      </c>
      <c r="T12" s="1880">
        <v>2870</v>
      </c>
      <c r="U12" s="1880">
        <v>482</v>
      </c>
      <c r="V12" s="1880">
        <v>969</v>
      </c>
      <c r="W12" s="1880">
        <v>530</v>
      </c>
      <c r="X12" s="1880">
        <v>548</v>
      </c>
      <c r="Y12" s="1878">
        <f t="shared" si="2"/>
        <v>5539</v>
      </c>
      <c r="Z12" s="1878">
        <f t="shared" si="3"/>
        <v>8170</v>
      </c>
      <c r="AA12" s="1878">
        <f t="shared" si="3"/>
        <v>2562</v>
      </c>
      <c r="AB12" s="1878">
        <f t="shared" si="3"/>
        <v>24016</v>
      </c>
      <c r="AC12" s="1878">
        <f t="shared" si="3"/>
        <v>648</v>
      </c>
      <c r="AD12" s="1878">
        <f t="shared" si="3"/>
        <v>1320</v>
      </c>
      <c r="AE12" s="1878">
        <f t="shared" si="3"/>
        <v>669</v>
      </c>
      <c r="AF12" s="1878">
        <f t="shared" si="3"/>
        <v>646</v>
      </c>
      <c r="AG12" s="1878">
        <f t="shared" si="4"/>
        <v>38031</v>
      </c>
    </row>
    <row r="13" spans="1:33" ht="45" customHeight="1">
      <c r="A13" s="794" t="s">
        <v>155</v>
      </c>
      <c r="B13" s="1880">
        <v>1920</v>
      </c>
      <c r="C13" s="1881">
        <v>906</v>
      </c>
      <c r="D13" s="1880">
        <v>5888</v>
      </c>
      <c r="E13" s="1880">
        <v>31</v>
      </c>
      <c r="F13" s="1880">
        <v>25</v>
      </c>
      <c r="G13" s="1880">
        <v>1</v>
      </c>
      <c r="H13" s="1880">
        <v>0</v>
      </c>
      <c r="I13" s="1878">
        <f t="shared" si="0"/>
        <v>8771</v>
      </c>
      <c r="J13" s="1880">
        <v>49</v>
      </c>
      <c r="K13" s="1881">
        <v>26</v>
      </c>
      <c r="L13" s="1880">
        <v>1404</v>
      </c>
      <c r="M13" s="1880">
        <v>81</v>
      </c>
      <c r="N13" s="1880">
        <v>172</v>
      </c>
      <c r="O13" s="1880">
        <v>53</v>
      </c>
      <c r="P13" s="1880">
        <v>27</v>
      </c>
      <c r="Q13" s="1878">
        <f t="shared" si="1"/>
        <v>1812</v>
      </c>
      <c r="R13" s="1880">
        <v>56</v>
      </c>
      <c r="S13" s="1881">
        <v>23</v>
      </c>
      <c r="T13" s="1880">
        <v>1375</v>
      </c>
      <c r="U13" s="1880">
        <v>232</v>
      </c>
      <c r="V13" s="1880">
        <v>517</v>
      </c>
      <c r="W13" s="1880">
        <v>164</v>
      </c>
      <c r="X13" s="1880">
        <v>103</v>
      </c>
      <c r="Y13" s="1878">
        <f t="shared" si="2"/>
        <v>2470</v>
      </c>
      <c r="Z13" s="1878">
        <f t="shared" si="3"/>
        <v>2025</v>
      </c>
      <c r="AA13" s="1878">
        <f t="shared" si="3"/>
        <v>955</v>
      </c>
      <c r="AB13" s="1878">
        <f t="shared" si="3"/>
        <v>8667</v>
      </c>
      <c r="AC13" s="1878">
        <f t="shared" si="3"/>
        <v>344</v>
      </c>
      <c r="AD13" s="1878">
        <f t="shared" si="3"/>
        <v>714</v>
      </c>
      <c r="AE13" s="1878">
        <f t="shared" si="3"/>
        <v>218</v>
      </c>
      <c r="AF13" s="1878">
        <f t="shared" si="3"/>
        <v>130</v>
      </c>
      <c r="AG13" s="1878">
        <f t="shared" si="4"/>
        <v>13053</v>
      </c>
    </row>
    <row r="14" spans="1:33" ht="45" customHeight="1">
      <c r="A14" s="794" t="s">
        <v>156</v>
      </c>
      <c r="B14" s="1880">
        <v>17424</v>
      </c>
      <c r="C14" s="1880">
        <v>6073</v>
      </c>
      <c r="D14" s="1880">
        <v>16343</v>
      </c>
      <c r="E14" s="1880">
        <v>60</v>
      </c>
      <c r="F14" s="1880">
        <v>44</v>
      </c>
      <c r="G14" s="1880">
        <v>5</v>
      </c>
      <c r="H14" s="1880">
        <v>1</v>
      </c>
      <c r="I14" s="1878">
        <f t="shared" si="0"/>
        <v>39950</v>
      </c>
      <c r="J14" s="1880">
        <v>450</v>
      </c>
      <c r="K14" s="1880">
        <v>265</v>
      </c>
      <c r="L14" s="1880">
        <v>2321</v>
      </c>
      <c r="M14" s="1882">
        <v>90</v>
      </c>
      <c r="N14" s="1880">
        <v>106</v>
      </c>
      <c r="O14" s="1880">
        <v>28</v>
      </c>
      <c r="P14" s="1880">
        <v>11</v>
      </c>
      <c r="Q14" s="1878">
        <f t="shared" si="1"/>
        <v>3271</v>
      </c>
      <c r="R14" s="1880">
        <v>580</v>
      </c>
      <c r="S14" s="1880">
        <v>302</v>
      </c>
      <c r="T14" s="1880">
        <v>3868</v>
      </c>
      <c r="U14" s="1880">
        <v>478</v>
      </c>
      <c r="V14" s="1880">
        <v>632</v>
      </c>
      <c r="W14" s="1880">
        <v>224</v>
      </c>
      <c r="X14" s="1880">
        <v>110</v>
      </c>
      <c r="Y14" s="1878">
        <f t="shared" si="2"/>
        <v>6194</v>
      </c>
      <c r="Z14" s="1878">
        <f t="shared" si="3"/>
        <v>18454</v>
      </c>
      <c r="AA14" s="1878">
        <f t="shared" si="3"/>
        <v>6640</v>
      </c>
      <c r="AB14" s="1878">
        <f t="shared" si="3"/>
        <v>22532</v>
      </c>
      <c r="AC14" s="1878">
        <f t="shared" si="3"/>
        <v>628</v>
      </c>
      <c r="AD14" s="1878">
        <f t="shared" si="3"/>
        <v>782</v>
      </c>
      <c r="AE14" s="1878">
        <f t="shared" si="3"/>
        <v>257</v>
      </c>
      <c r="AF14" s="1878">
        <f t="shared" si="3"/>
        <v>122</v>
      </c>
      <c r="AG14" s="1878">
        <f t="shared" si="4"/>
        <v>49415</v>
      </c>
    </row>
    <row r="15" spans="1:33" ht="45" customHeight="1">
      <c r="A15" s="794" t="s">
        <v>157</v>
      </c>
      <c r="B15" s="1880">
        <v>1119</v>
      </c>
      <c r="C15" s="1880">
        <v>170</v>
      </c>
      <c r="D15" s="1880">
        <v>759</v>
      </c>
      <c r="E15" s="1880">
        <v>28</v>
      </c>
      <c r="F15" s="1880">
        <v>11</v>
      </c>
      <c r="G15" s="1880">
        <v>2</v>
      </c>
      <c r="H15" s="1880">
        <v>2</v>
      </c>
      <c r="I15" s="1878">
        <f t="shared" si="0"/>
        <v>2091</v>
      </c>
      <c r="J15" s="1880">
        <v>9</v>
      </c>
      <c r="K15" s="1880">
        <v>4</v>
      </c>
      <c r="L15" s="1880">
        <v>65</v>
      </c>
      <c r="M15" s="1880">
        <v>3</v>
      </c>
      <c r="N15" s="1880">
        <v>21</v>
      </c>
      <c r="O15" s="1880">
        <v>13</v>
      </c>
      <c r="P15" s="1880">
        <v>19</v>
      </c>
      <c r="Q15" s="1878">
        <f t="shared" si="1"/>
        <v>134</v>
      </c>
      <c r="R15" s="1880">
        <v>13</v>
      </c>
      <c r="S15" s="1880">
        <v>10</v>
      </c>
      <c r="T15" s="1880">
        <v>137</v>
      </c>
      <c r="U15" s="1880">
        <v>30</v>
      </c>
      <c r="V15" s="1880">
        <v>65</v>
      </c>
      <c r="W15" s="1880">
        <v>52</v>
      </c>
      <c r="X15" s="1880">
        <v>200</v>
      </c>
      <c r="Y15" s="1878">
        <f t="shared" si="2"/>
        <v>507</v>
      </c>
      <c r="Z15" s="1878">
        <f t="shared" si="3"/>
        <v>1141</v>
      </c>
      <c r="AA15" s="1878">
        <f t="shared" si="3"/>
        <v>184</v>
      </c>
      <c r="AB15" s="1878">
        <f t="shared" si="3"/>
        <v>961</v>
      </c>
      <c r="AC15" s="1878">
        <f t="shared" si="3"/>
        <v>61</v>
      </c>
      <c r="AD15" s="1878">
        <f t="shared" si="3"/>
        <v>97</v>
      </c>
      <c r="AE15" s="1878">
        <f t="shared" si="3"/>
        <v>67</v>
      </c>
      <c r="AF15" s="1878">
        <f t="shared" si="3"/>
        <v>221</v>
      </c>
      <c r="AG15" s="1878">
        <f t="shared" si="4"/>
        <v>2732</v>
      </c>
    </row>
    <row r="16" spans="1:33" ht="45" customHeight="1">
      <c r="A16" s="794" t="s">
        <v>158</v>
      </c>
      <c r="B16" s="1880">
        <v>14999</v>
      </c>
      <c r="C16" s="1880">
        <v>4153</v>
      </c>
      <c r="D16" s="1880">
        <v>11844</v>
      </c>
      <c r="E16" s="1880">
        <v>119</v>
      </c>
      <c r="F16" s="1880">
        <v>67</v>
      </c>
      <c r="G16" s="1880">
        <v>6</v>
      </c>
      <c r="H16" s="1880">
        <v>3</v>
      </c>
      <c r="I16" s="1878">
        <f t="shared" si="0"/>
        <v>31191</v>
      </c>
      <c r="J16" s="1880">
        <v>118</v>
      </c>
      <c r="K16" s="1880">
        <v>50</v>
      </c>
      <c r="L16" s="1880">
        <v>438</v>
      </c>
      <c r="M16" s="1880">
        <v>27</v>
      </c>
      <c r="N16" s="1880">
        <v>17</v>
      </c>
      <c r="O16" s="1880">
        <v>7</v>
      </c>
      <c r="P16" s="1880">
        <v>6</v>
      </c>
      <c r="Q16" s="1878">
        <f t="shared" si="1"/>
        <v>663</v>
      </c>
      <c r="R16" s="1880">
        <v>75</v>
      </c>
      <c r="S16" s="1880">
        <v>30</v>
      </c>
      <c r="T16" s="1880">
        <v>359</v>
      </c>
      <c r="U16" s="1880">
        <v>79</v>
      </c>
      <c r="V16" s="1880">
        <v>109</v>
      </c>
      <c r="W16" s="1880">
        <v>47</v>
      </c>
      <c r="X16" s="1880">
        <v>32</v>
      </c>
      <c r="Y16" s="1878">
        <f t="shared" si="2"/>
        <v>731</v>
      </c>
      <c r="Z16" s="1878">
        <f t="shared" si="3"/>
        <v>15192</v>
      </c>
      <c r="AA16" s="1878">
        <f t="shared" si="3"/>
        <v>4233</v>
      </c>
      <c r="AB16" s="1878">
        <f t="shared" si="3"/>
        <v>12641</v>
      </c>
      <c r="AC16" s="1878">
        <f t="shared" si="3"/>
        <v>225</v>
      </c>
      <c r="AD16" s="1878">
        <f t="shared" si="3"/>
        <v>193</v>
      </c>
      <c r="AE16" s="1878">
        <f t="shared" si="3"/>
        <v>60</v>
      </c>
      <c r="AF16" s="1878">
        <f t="shared" si="3"/>
        <v>41</v>
      </c>
      <c r="AG16" s="1878">
        <f t="shared" si="4"/>
        <v>32585</v>
      </c>
    </row>
    <row r="17" spans="1:33" ht="45" customHeight="1">
      <c r="A17" s="219" t="s">
        <v>159</v>
      </c>
      <c r="B17" s="1880">
        <v>1700</v>
      </c>
      <c r="C17" s="1880">
        <v>1072</v>
      </c>
      <c r="D17" s="1880">
        <v>3370</v>
      </c>
      <c r="E17" s="1880">
        <v>22</v>
      </c>
      <c r="F17" s="1880">
        <v>19</v>
      </c>
      <c r="G17" s="1880">
        <v>9</v>
      </c>
      <c r="H17" s="1880">
        <v>5</v>
      </c>
      <c r="I17" s="1878">
        <f t="shared" si="0"/>
        <v>6197</v>
      </c>
      <c r="J17" s="1880">
        <v>24</v>
      </c>
      <c r="K17" s="1880">
        <v>42</v>
      </c>
      <c r="L17" s="1880">
        <v>609</v>
      </c>
      <c r="M17" s="1880">
        <v>37</v>
      </c>
      <c r="N17" s="1880">
        <v>43</v>
      </c>
      <c r="O17" s="1880">
        <v>9</v>
      </c>
      <c r="P17" s="1880">
        <v>12</v>
      </c>
      <c r="Q17" s="1878">
        <f t="shared" si="1"/>
        <v>776</v>
      </c>
      <c r="R17" s="1880">
        <v>42</v>
      </c>
      <c r="S17" s="1880">
        <v>51</v>
      </c>
      <c r="T17" s="1880">
        <v>834</v>
      </c>
      <c r="U17" s="1880">
        <v>115</v>
      </c>
      <c r="V17" s="1880">
        <v>181</v>
      </c>
      <c r="W17" s="1880">
        <v>83</v>
      </c>
      <c r="X17" s="1880">
        <v>63</v>
      </c>
      <c r="Y17" s="1878">
        <f t="shared" si="2"/>
        <v>1369</v>
      </c>
      <c r="Z17" s="1878">
        <f t="shared" si="3"/>
        <v>1766</v>
      </c>
      <c r="AA17" s="1878">
        <f t="shared" si="3"/>
        <v>1165</v>
      </c>
      <c r="AB17" s="1878">
        <f t="shared" si="3"/>
        <v>4813</v>
      </c>
      <c r="AC17" s="1878">
        <f t="shared" si="3"/>
        <v>174</v>
      </c>
      <c r="AD17" s="1878">
        <f t="shared" si="3"/>
        <v>243</v>
      </c>
      <c r="AE17" s="1878">
        <f t="shared" si="3"/>
        <v>101</v>
      </c>
      <c r="AF17" s="1878">
        <f t="shared" si="3"/>
        <v>80</v>
      </c>
      <c r="AG17" s="1878">
        <f t="shared" si="4"/>
        <v>8342</v>
      </c>
    </row>
    <row r="18" spans="1:33" ht="45" customHeight="1">
      <c r="A18" s="243" t="s">
        <v>160</v>
      </c>
      <c r="B18" s="1880">
        <v>33258</v>
      </c>
      <c r="C18" s="1880">
        <v>7637</v>
      </c>
      <c r="D18" s="1880">
        <v>15389</v>
      </c>
      <c r="E18" s="1880">
        <v>110</v>
      </c>
      <c r="F18" s="1880">
        <v>104</v>
      </c>
      <c r="G18" s="1880">
        <v>13</v>
      </c>
      <c r="H18" s="1880">
        <v>11</v>
      </c>
      <c r="I18" s="1878">
        <f t="shared" si="0"/>
        <v>56522</v>
      </c>
      <c r="J18" s="1880">
        <v>754</v>
      </c>
      <c r="K18" s="1880">
        <v>378</v>
      </c>
      <c r="L18" s="1880">
        <v>2512</v>
      </c>
      <c r="M18" s="1880">
        <v>124</v>
      </c>
      <c r="N18" s="1880">
        <v>173</v>
      </c>
      <c r="O18" s="1880">
        <v>38</v>
      </c>
      <c r="P18" s="1880">
        <v>23</v>
      </c>
      <c r="Q18" s="1878">
        <f t="shared" si="1"/>
        <v>4002</v>
      </c>
      <c r="R18" s="1880">
        <v>812</v>
      </c>
      <c r="S18" s="1880">
        <v>443</v>
      </c>
      <c r="T18" s="1880">
        <v>4841</v>
      </c>
      <c r="U18" s="1880">
        <v>757</v>
      </c>
      <c r="V18" s="1880">
        <v>1129</v>
      </c>
      <c r="W18" s="1880">
        <v>332</v>
      </c>
      <c r="X18" s="1880">
        <v>158</v>
      </c>
      <c r="Y18" s="1878">
        <f t="shared" si="2"/>
        <v>8472</v>
      </c>
      <c r="Z18" s="1878">
        <f t="shared" si="3"/>
        <v>34824</v>
      </c>
      <c r="AA18" s="1878">
        <f t="shared" si="3"/>
        <v>8458</v>
      </c>
      <c r="AB18" s="1878">
        <f t="shared" si="3"/>
        <v>22742</v>
      </c>
      <c r="AC18" s="1878">
        <f t="shared" si="3"/>
        <v>991</v>
      </c>
      <c r="AD18" s="1878">
        <f t="shared" si="3"/>
        <v>1406</v>
      </c>
      <c r="AE18" s="1878">
        <f t="shared" si="3"/>
        <v>383</v>
      </c>
      <c r="AF18" s="1878">
        <f t="shared" si="3"/>
        <v>192</v>
      </c>
      <c r="AG18" s="1878">
        <f t="shared" si="4"/>
        <v>68996</v>
      </c>
    </row>
    <row r="19" spans="1:33" ht="45" customHeight="1">
      <c r="A19" s="794" t="s">
        <v>161</v>
      </c>
      <c r="B19" s="1880">
        <f aca="true" t="shared" si="5" ref="B19:P19">SUM(B9:B18)</f>
        <v>87973</v>
      </c>
      <c r="C19" s="1880">
        <f t="shared" si="5"/>
        <v>29545</v>
      </c>
      <c r="D19" s="1880">
        <f t="shared" si="5"/>
        <v>83683</v>
      </c>
      <c r="E19" s="1880">
        <f t="shared" si="5"/>
        <v>454</v>
      </c>
      <c r="F19" s="1880">
        <f t="shared" si="5"/>
        <v>342</v>
      </c>
      <c r="G19" s="1880">
        <f t="shared" si="5"/>
        <v>44</v>
      </c>
      <c r="H19" s="1880">
        <f t="shared" si="5"/>
        <v>23</v>
      </c>
      <c r="I19" s="1880">
        <f t="shared" si="5"/>
        <v>202064</v>
      </c>
      <c r="J19" s="1880">
        <f t="shared" si="5"/>
        <v>1582</v>
      </c>
      <c r="K19" s="1880">
        <f>SUM(K9:K18)</f>
        <v>886</v>
      </c>
      <c r="L19" s="1880">
        <f t="shared" si="5"/>
        <v>11025</v>
      </c>
      <c r="M19" s="1880">
        <f t="shared" si="5"/>
        <v>518</v>
      </c>
      <c r="N19" s="1880">
        <f t="shared" si="5"/>
        <v>879</v>
      </c>
      <c r="O19" s="1880">
        <f t="shared" si="5"/>
        <v>303</v>
      </c>
      <c r="P19" s="1880">
        <f t="shared" si="5"/>
        <v>210</v>
      </c>
      <c r="Q19" s="1878">
        <f t="shared" si="1"/>
        <v>15403</v>
      </c>
      <c r="R19" s="1880">
        <f aca="true" t="shared" si="6" ref="R19:X19">SUM(R9:R18)</f>
        <v>1750</v>
      </c>
      <c r="S19" s="1880">
        <f>SUM(S9:S18)</f>
        <v>993</v>
      </c>
      <c r="T19" s="1880">
        <f t="shared" si="6"/>
        <v>15336</v>
      </c>
      <c r="U19" s="1880">
        <f t="shared" si="6"/>
        <v>2280</v>
      </c>
      <c r="V19" s="1880">
        <f t="shared" si="6"/>
        <v>3827</v>
      </c>
      <c r="W19" s="1880">
        <f t="shared" si="6"/>
        <v>1532</v>
      </c>
      <c r="X19" s="1880">
        <f t="shared" si="6"/>
        <v>1292</v>
      </c>
      <c r="Y19" s="1878">
        <f t="shared" si="2"/>
        <v>27010</v>
      </c>
      <c r="Z19" s="1880">
        <f aca="true" t="shared" si="7" ref="Z19:AF19">SUM(Z9:Z18)</f>
        <v>91305</v>
      </c>
      <c r="AA19" s="1880">
        <f t="shared" si="7"/>
        <v>31424</v>
      </c>
      <c r="AB19" s="1880">
        <f t="shared" si="7"/>
        <v>110044</v>
      </c>
      <c r="AC19" s="1880">
        <f t="shared" si="7"/>
        <v>3252</v>
      </c>
      <c r="AD19" s="1880">
        <f t="shared" si="7"/>
        <v>5048</v>
      </c>
      <c r="AE19" s="1880">
        <f t="shared" si="7"/>
        <v>1879</v>
      </c>
      <c r="AF19" s="1880">
        <f t="shared" si="7"/>
        <v>1525</v>
      </c>
      <c r="AG19" s="1878">
        <f t="shared" si="4"/>
        <v>244477</v>
      </c>
    </row>
    <row r="20" spans="10:33" ht="14.25">
      <c r="J20" s="212"/>
      <c r="Q20" s="213"/>
      <c r="S20" s="213"/>
      <c r="T20" s="213"/>
      <c r="U20" s="213"/>
      <c r="V20" s="213"/>
      <c r="W20" s="213"/>
      <c r="X20" s="213"/>
      <c r="Y20" s="213"/>
      <c r="AA20" s="213"/>
      <c r="AB20" s="213"/>
      <c r="AC20" s="213"/>
      <c r="AD20" s="213"/>
      <c r="AE20" s="213"/>
      <c r="AF20" s="213"/>
      <c r="AG20" s="213"/>
    </row>
    <row r="30" ht="14.25">
      <c r="C30" s="220"/>
    </row>
    <row r="31" ht="14.25">
      <c r="C31" s="220"/>
    </row>
  </sheetData>
  <sheetProtection/>
  <mergeCells count="15">
    <mergeCell ref="Z3:AG3"/>
    <mergeCell ref="I4:I7"/>
    <mergeCell ref="Q4:Q7"/>
    <mergeCell ref="Y4:Y7"/>
    <mergeCell ref="AG4:AG7"/>
    <mergeCell ref="E5:E6"/>
    <mergeCell ref="M5:M6"/>
    <mergeCell ref="U5:U6"/>
    <mergeCell ref="AC5:AC6"/>
    <mergeCell ref="A8:A9"/>
    <mergeCell ref="A1:C1"/>
    <mergeCell ref="A3:A7"/>
    <mergeCell ref="B3:I3"/>
    <mergeCell ref="J3:Q3"/>
    <mergeCell ref="R3:Y3"/>
  </mergeCells>
  <printOptions/>
  <pageMargins left="0.984251968503937" right="0.3937007874015748" top="0.984251968503937" bottom="0.984251968503937" header="0.5118110236220472" footer="0.5118110236220472"/>
  <pageSetup fitToWidth="0" horizontalDpi="600" verticalDpi="600" orientation="portrait" paperSize="9" scale="98" r:id="rId1"/>
  <colBreaks count="3" manualBreakCount="3">
    <brk id="9" max="65535" man="1"/>
    <brk id="17" max="65535" man="1"/>
    <brk id="2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 税務室 税政課</dc:creator>
  <cp:keywords/>
  <dc:description/>
  <cp:lastModifiedBy>大阪府</cp:lastModifiedBy>
  <cp:lastPrinted>2017-07-04T01:37:34Z</cp:lastPrinted>
  <dcterms:created xsi:type="dcterms:W3CDTF">2002-05-28T01:08:09Z</dcterms:created>
  <dcterms:modified xsi:type="dcterms:W3CDTF">2018-08-22T08:54:11Z</dcterms:modified>
  <cp:category/>
  <cp:version/>
  <cp:contentType/>
  <cp:contentStatus/>
</cp:coreProperties>
</file>