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activeTab="0"/>
  </bookViews>
  <sheets>
    <sheet name="別表１" sheetId="1" r:id="rId1"/>
    <sheet name="別表２" sheetId="2" r:id="rId2"/>
    <sheet name="別表３－８" sheetId="3" r:id="rId3"/>
    <sheet name="別表９" sheetId="4" r:id="rId4"/>
    <sheet name="別表１０" sheetId="5" r:id="rId5"/>
    <sheet name="別表１１" sheetId="6" r:id="rId6"/>
    <sheet name="別表１２" sheetId="7" r:id="rId7"/>
    <sheet name="別表１３" sheetId="8" r:id="rId8"/>
  </sheets>
  <definedNames>
    <definedName name="_xlfn.IFERROR" hidden="1">#NAME?</definedName>
    <definedName name="_xlnm.Print_Area" localSheetId="0">'別表１'!$A$1:$V$25</definedName>
    <definedName name="_xlnm.Print_Area" localSheetId="4">'別表１０'!$B$2:$U$35</definedName>
    <definedName name="_xlnm.Print_Area" localSheetId="2">'別表３－８'!$A$1:$Q$16</definedName>
    <definedName name="_xlnm.Print_Area" localSheetId="3">'別表９'!$B$3:$X$30</definedName>
    <definedName name="_xlnm.Print_Titles" localSheetId="7">'別表１３'!$1:$3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<sst xmlns="http://schemas.openxmlformats.org/spreadsheetml/2006/main" count="453" uniqueCount="299">
  <si>
    <t>増減差額</t>
  </si>
  <si>
    <t>対比</t>
  </si>
  <si>
    <t>当初予算額</t>
  </si>
  <si>
    <t>最終予算額</t>
  </si>
  <si>
    <t>決算見込額</t>
  </si>
  <si>
    <t>Ｃ－Ｂ</t>
  </si>
  <si>
    <t>円</t>
  </si>
  <si>
    <t>地方消費税　譲渡割</t>
  </si>
  <si>
    <t>地方消費税　貨物割</t>
  </si>
  <si>
    <t>狩猟税</t>
  </si>
  <si>
    <t>自動車取得税</t>
  </si>
  <si>
    <t>自動車税</t>
  </si>
  <si>
    <t>特別地方消費税</t>
  </si>
  <si>
    <t>地方法人特別譲与税</t>
  </si>
  <si>
    <t>地方揮発油譲与税</t>
  </si>
  <si>
    <t>地方道路譲与税</t>
  </si>
  <si>
    <t>旧法による税</t>
  </si>
  <si>
    <t>宿泊税</t>
  </si>
  <si>
    <t>区分</t>
  </si>
  <si>
    <t>国からの払込額</t>
  </si>
  <si>
    <t>前年度対比</t>
  </si>
  <si>
    <t>譲与時期</t>
  </si>
  <si>
    <t>譲与額</t>
  </si>
  <si>
    <t>前年度対比</t>
  </si>
  <si>
    <t>本年度</t>
  </si>
  <si>
    <t>前年度</t>
  </si>
  <si>
    <t>６　　月</t>
  </si>
  <si>
    <t>譲渡割</t>
  </si>
  <si>
    <t>11　　月</t>
  </si>
  <si>
    <t>貨物割</t>
  </si>
  <si>
    <t>３　　月</t>
  </si>
  <si>
    <t>合　　計</t>
  </si>
  <si>
    <t>合計</t>
  </si>
  <si>
    <t>５　　月</t>
  </si>
  <si>
    <t>９　　月</t>
  </si>
  <si>
    <t>８　　月</t>
  </si>
  <si>
    <t>１１　　月</t>
  </si>
  <si>
    <t>２　　月</t>
  </si>
  <si>
    <t>訴訟の件数及びその処理状況調</t>
  </si>
  <si>
    <t>区　　　　　分</t>
  </si>
  <si>
    <t>前年度末係属件数</t>
  </si>
  <si>
    <t>本年度中係属件数</t>
  </si>
  <si>
    <t>計</t>
  </si>
  <si>
    <t>Ａの発生年度別内訳</t>
  </si>
  <si>
    <t>本年度中完結件数</t>
  </si>
  <si>
    <t>Ｄの完結事由内訳</t>
  </si>
  <si>
    <t>未完結件数</t>
  </si>
  <si>
    <t>Ｅの審級別内訳</t>
  </si>
  <si>
    <t>Ａ</t>
  </si>
  <si>
    <t>Ｂ</t>
  </si>
  <si>
    <t>Ｃ</t>
  </si>
  <si>
    <t>24年度</t>
  </si>
  <si>
    <t>25年度</t>
  </si>
  <si>
    <t>26年度</t>
  </si>
  <si>
    <t>27年度</t>
  </si>
  <si>
    <t>Ｄ</t>
  </si>
  <si>
    <t>取下げ</t>
  </si>
  <si>
    <t>却下</t>
  </si>
  <si>
    <t>勝訴</t>
  </si>
  <si>
    <t>敗訴</t>
  </si>
  <si>
    <t>一部
敗訴</t>
  </si>
  <si>
    <t>和解</t>
  </si>
  <si>
    <t>Ｃ―Ｄ＝Ｅ</t>
  </si>
  <si>
    <t>１審</t>
  </si>
  <si>
    <t>２審</t>
  </si>
  <si>
    <t>３審</t>
  </si>
  <si>
    <t>賦課</t>
  </si>
  <si>
    <t>個人事業税</t>
  </si>
  <si>
    <t>非自主決定分</t>
  </si>
  <si>
    <t>不動産取得税</t>
  </si>
  <si>
    <t>軽油引取税</t>
  </si>
  <si>
    <t>その他の税</t>
  </si>
  <si>
    <t>徴収</t>
  </si>
  <si>
    <t>滞納処分</t>
  </si>
  <si>
    <t>その他</t>
  </si>
  <si>
    <t>合　　計</t>
  </si>
  <si>
    <t>係　属　件　数</t>
  </si>
  <si>
    <t>完　　　結　　　件　　　数</t>
  </si>
  <si>
    <t>未完結の年度別発生内訳件数</t>
  </si>
  <si>
    <t>備　考</t>
  </si>
  <si>
    <t>区　　　　分</t>
  </si>
  <si>
    <t>本年度に発生</t>
  </si>
  <si>
    <t>計</t>
  </si>
  <si>
    <t>棄却</t>
  </si>
  <si>
    <t>その他</t>
  </si>
  <si>
    <t>基準日
未完結</t>
  </si>
  <si>
    <t>平成26
年度</t>
  </si>
  <si>
    <t>平成27
年度</t>
  </si>
  <si>
    <t>平成28
年度</t>
  </si>
  <si>
    <t>Ｅ</t>
  </si>
  <si>
    <t>Ｆ</t>
  </si>
  <si>
    <t>Ｇ</t>
  </si>
  <si>
    <t>Ｈ</t>
  </si>
  <si>
    <t>法人事業税</t>
  </si>
  <si>
    <t>自動車取得税</t>
  </si>
  <si>
    <t>小　　　　　計</t>
  </si>
  <si>
    <t>徴　収　関　係</t>
  </si>
  <si>
    <t>そ　　の　　他</t>
  </si>
  <si>
    <t>合　　　　　計</t>
  </si>
  <si>
    <t>役　　　　　　　　　　付　　　　　　　　　　職　　　　　　　　　　員</t>
  </si>
  <si>
    <t>一般職員</t>
  </si>
  <si>
    <t>総計</t>
  </si>
  <si>
    <t>摘要</t>
  </si>
  <si>
    <t>課長級以上</t>
  </si>
  <si>
    <t>課長補佐級</t>
  </si>
  <si>
    <t>主　査　級</t>
  </si>
  <si>
    <t>小　　計</t>
  </si>
  <si>
    <t>税内</t>
  </si>
  <si>
    <t>税外交流</t>
  </si>
  <si>
    <t>年月日</t>
  </si>
  <si>
    <t>機関</t>
  </si>
  <si>
    <t>入</t>
  </si>
  <si>
    <t>出</t>
  </si>
  <si>
    <t>本　　庁</t>
  </si>
  <si>
    <t>役付および一般定期異動</t>
  </si>
  <si>
    <t>府　　税</t>
  </si>
  <si>
    <t>自動車税</t>
  </si>
  <si>
    <t>新規採用職員配属</t>
  </si>
  <si>
    <t>合　計</t>
  </si>
  <si>
    <t>課所名</t>
  </si>
  <si>
    <t>現在員</t>
  </si>
  <si>
    <t>職　　　　　　　　　　員</t>
  </si>
  <si>
    <t>備考</t>
  </si>
  <si>
    <t>事　務</t>
  </si>
  <si>
    <t>技　術</t>
  </si>
  <si>
    <t>人</t>
  </si>
  <si>
    <t>税　務　局</t>
  </si>
  <si>
    <t>税政課</t>
  </si>
  <si>
    <t>徴税対策課</t>
  </si>
  <si>
    <t>中　　央</t>
  </si>
  <si>
    <t>なにわ北</t>
  </si>
  <si>
    <t>なにわ南</t>
  </si>
  <si>
    <t>三　　島</t>
  </si>
  <si>
    <t>豊　　能</t>
  </si>
  <si>
    <t>泉　　北</t>
  </si>
  <si>
    <t>泉　　南</t>
  </si>
  <si>
    <t>南 河 内</t>
  </si>
  <si>
    <t>中 河 内</t>
  </si>
  <si>
    <t>北 河 内</t>
  </si>
  <si>
    <t>府税事務所計</t>
  </si>
  <si>
    <t>大阪自動車税事務所</t>
  </si>
  <si>
    <t>本　　所</t>
  </si>
  <si>
    <t>寝 屋 川</t>
  </si>
  <si>
    <t>和　　泉</t>
  </si>
  <si>
    <t>実施年月</t>
  </si>
  <si>
    <t>研　修　名</t>
  </si>
  <si>
    <t>参加人数(人)</t>
  </si>
  <si>
    <t>税務局人権研修</t>
  </si>
  <si>
    <t>（単位：千円）</t>
  </si>
  <si>
    <t>部局名</t>
  </si>
  <si>
    <t>目標
進捗率</t>
  </si>
  <si>
    <t>内　　　訳</t>
  </si>
  <si>
    <t>回収債権</t>
  </si>
  <si>
    <t>整理債権</t>
  </si>
  <si>
    <t>公債権</t>
  </si>
  <si>
    <t>私債権</t>
  </si>
  <si>
    <t>滞納債権</t>
  </si>
  <si>
    <t>処理目標</t>
  </si>
  <si>
    <t>進捗実績</t>
  </si>
  <si>
    <t>政策企画部</t>
  </si>
  <si>
    <t>－</t>
  </si>
  <si>
    <t>総務部</t>
  </si>
  <si>
    <t>財務部</t>
  </si>
  <si>
    <t>福祉部</t>
  </si>
  <si>
    <t>健康医療部</t>
  </si>
  <si>
    <t>商工労働部</t>
  </si>
  <si>
    <t>環境農林水産部</t>
  </si>
  <si>
    <t>都市整備部</t>
  </si>
  <si>
    <t>住宅まちづくり部</t>
  </si>
  <si>
    <t>－</t>
  </si>
  <si>
    <t>教育庁</t>
  </si>
  <si>
    <t>皆増</t>
  </si>
  <si>
    <t>警察本部</t>
  </si>
  <si>
    <t>1　平成29年度　債権回収・整理計画調（企業会計分を除く）</t>
  </si>
  <si>
    <r>
      <t xml:space="preserve">滞納債権
</t>
    </r>
    <r>
      <rPr>
        <sz val="9"/>
        <rFont val="ＭＳ Ｐゴシック"/>
        <family val="3"/>
      </rPr>
      <t>（H29.6.1）</t>
    </r>
  </si>
  <si>
    <r>
      <t xml:space="preserve">処理目標
</t>
    </r>
    <r>
      <rPr>
        <sz val="9"/>
        <rFont val="ＭＳ Ｐゴシック"/>
        <family val="3"/>
      </rPr>
      <t>（H29.6.1）</t>
    </r>
  </si>
  <si>
    <r>
      <t xml:space="preserve">進捗実績
</t>
    </r>
    <r>
      <rPr>
        <sz val="9"/>
        <rFont val="ＭＳ Ｐゴシック"/>
        <family val="3"/>
      </rPr>
      <t>（H29.10.31）</t>
    </r>
  </si>
  <si>
    <t>※平成28年度決算収入未済額（385億円）と計画合計（274億円）の差は、市町村が賦課徴収を行う「個人府民税」などによるもの</t>
  </si>
  <si>
    <t xml:space="preserve">2　平成29年度府税収入予算額調  </t>
  </si>
  <si>
    <t>区　分</t>
  </si>
  <si>
    <t>平成29年度</t>
  </si>
  <si>
    <t>税　目</t>
  </si>
  <si>
    <t>Ａ</t>
  </si>
  <si>
    <t>Ｂ</t>
  </si>
  <si>
    <t>Ｃ</t>
  </si>
  <si>
    <t>Ｃ／Ｂ</t>
  </si>
  <si>
    <t>個人府民税</t>
  </si>
  <si>
    <t>％</t>
  </si>
  <si>
    <t>法人府民税</t>
  </si>
  <si>
    <t>府民税利子割</t>
  </si>
  <si>
    <t>個人事業税</t>
  </si>
  <si>
    <t>法人事業税</t>
  </si>
  <si>
    <t>不動産取得税</t>
  </si>
  <si>
    <t>府たばこ税</t>
  </si>
  <si>
    <t>ゴルフ場利用税</t>
  </si>
  <si>
    <t>軽油引取税</t>
  </si>
  <si>
    <t>鉱区税</t>
  </si>
  <si>
    <t>軽油引取税</t>
  </si>
  <si>
    <t>合計</t>
  </si>
  <si>
    <t>石油ガス譲与税</t>
  </si>
  <si>
    <t>航空機燃料譲与税</t>
  </si>
  <si>
    <t>総計</t>
  </si>
  <si>
    <t>3　平成29年度地方消費税払込額（決定額）調</t>
  </si>
  <si>
    <t>5　平成29年度地方揮発油譲与税譲与税額調</t>
  </si>
  <si>
    <t>７　平成29年度地方道路譲与税譲与税額調</t>
  </si>
  <si>
    <t>4　平成29年度地方法人特別譲与税譲与税額調</t>
  </si>
  <si>
    <t>6　平成29年度石油ガス譲与税譲与税額調</t>
  </si>
  <si>
    <t>８　平成29年度航空機燃料譲与税譲与税額調</t>
  </si>
  <si>
    <t>９　平成２９年度に係属した税務</t>
  </si>
  <si>
    <t>平成30年３月31日現在</t>
  </si>
  <si>
    <t>23年度
以前</t>
  </si>
  <si>
    <t>28年度</t>
  </si>
  <si>
    <t>自主決定分</t>
  </si>
  <si>
    <t>１０　平成２９年度に係属した不服申立ての</t>
  </si>
  <si>
    <t>件数及びその処理状況調</t>
  </si>
  <si>
    <t>平成30年３月31日現在</t>
  </si>
  <si>
    <t>前年度以前に</t>
  </si>
  <si>
    <t>一部
認容</t>
  </si>
  <si>
    <t>全部
認容</t>
  </si>
  <si>
    <t>左の内
国税不
服申立
係属中</t>
  </si>
  <si>
    <t>平成25
年度
以前</t>
  </si>
  <si>
    <t>平成29
年度</t>
  </si>
  <si>
    <t xml:space="preserve">発生  </t>
  </si>
  <si>
    <t>Ａ＋Ｂ</t>
  </si>
  <si>
    <t>ＤからIまでの計</t>
  </si>
  <si>
    <t>Ｃ－J</t>
  </si>
  <si>
    <t>Ａ</t>
  </si>
  <si>
    <t>Ｂ</t>
  </si>
  <si>
    <t>＝Ｃ</t>
  </si>
  <si>
    <t>I</t>
  </si>
  <si>
    <t>J</t>
  </si>
  <si>
    <t>賦　課　関　係</t>
  </si>
  <si>
    <t>法人府民税</t>
  </si>
  <si>
    <t>自動車税</t>
  </si>
  <si>
    <t>軽油引取税</t>
  </si>
  <si>
    <t>１１　　　平　成　29　年　度　税　務　職　員　配　置　換　状　況　調</t>
  </si>
  <si>
    <t>29.4.１</t>
  </si>
  <si>
    <t>29.4.13</t>
  </si>
  <si>
    <t>29.10.1</t>
  </si>
  <si>
    <t>役付異動</t>
  </si>
  <si>
    <t>１２　　　税　務　職　員　職　名　別　配　置　状　況　調</t>
  </si>
  <si>
    <t>（平成30 年３月31日現在）</t>
  </si>
  <si>
    <t>な に わ</t>
  </si>
  <si>
    <t>13　　平成２9年度税務職員研修実施状況調</t>
  </si>
  <si>
    <t>新任税務職員研修（前期）</t>
  </si>
  <si>
    <t>自動車二税・管理関係　新任課長・分室長研修（前期）</t>
  </si>
  <si>
    <t>諸税担当　新任課長研修（前期）</t>
  </si>
  <si>
    <t>自動車二税　基礎研修（前期）</t>
  </si>
  <si>
    <t>徴収関係　新任課長研修（前期）</t>
  </si>
  <si>
    <t>諸税　基礎研修（前期）</t>
  </si>
  <si>
    <t>不動産取得税　基礎研修（前期）</t>
  </si>
  <si>
    <t>不動産取得税　新任課長研修（前期）</t>
  </si>
  <si>
    <t>法人二税・個人二税　新任課長研修（前期）</t>
  </si>
  <si>
    <t>庁舎保全研修</t>
  </si>
  <si>
    <t>軽油引取税　基礎研修（前期）</t>
  </si>
  <si>
    <t>個人事業税　基礎研修（前期）</t>
  </si>
  <si>
    <t>個人府民税　基礎研修（前期）</t>
  </si>
  <si>
    <t>法人二税　基礎研修（前期）</t>
  </si>
  <si>
    <t>徴収関係　基礎研修（前期）</t>
  </si>
  <si>
    <t>新任次長・部長研修</t>
  </si>
  <si>
    <t>軽油引取税　採油調査・分析研修</t>
  </si>
  <si>
    <t>管理関係　新任職員研修（前期）</t>
  </si>
  <si>
    <t>不動産取得税　専門研修Ⅰ（家屋評価Ⅰ）</t>
  </si>
  <si>
    <t>自動車二税　基礎研修（後期）</t>
  </si>
  <si>
    <t>軽油流通情報　管理システム研修</t>
  </si>
  <si>
    <t>不動産取得税　専門研修Ⅱ（家屋評価Ⅱ）</t>
  </si>
  <si>
    <t>法人二税　応用研修Ⅰ（医療法人）</t>
  </si>
  <si>
    <t>徴収関係　基礎研修（後期）</t>
  </si>
  <si>
    <t>徴収関係実務専門研修</t>
  </si>
  <si>
    <t>租税教室講師養成研修</t>
  </si>
  <si>
    <t>軽油引取税　応用研修（任意調査事務）</t>
  </si>
  <si>
    <t>H29.11～H30.2</t>
  </si>
  <si>
    <t>法人二税　基礎研修（後期）</t>
  </si>
  <si>
    <t>H29.9～H29.10</t>
  </si>
  <si>
    <t>法人二税・個人二税　新任課長研修（後期）</t>
  </si>
  <si>
    <t>自動車二税　応用研修（減免・課免）</t>
  </si>
  <si>
    <t>個人事業税　基礎研修（後期）</t>
  </si>
  <si>
    <t>諸税担当　新任課長研修（後期）</t>
  </si>
  <si>
    <t>軽油引取税　基礎研修（後期）</t>
  </si>
  <si>
    <t>不動産取得税　新任課長研修（後期）</t>
  </si>
  <si>
    <t>不動産取得税　応用研修Ⅰ</t>
  </si>
  <si>
    <t>個人府民税　基礎研修（後期）</t>
  </si>
  <si>
    <t>新任税務職員研修（後期）</t>
  </si>
  <si>
    <t>諸税　基礎研修（後期）</t>
  </si>
  <si>
    <t>徴収関係　新任課長研修（後期）</t>
  </si>
  <si>
    <t>不動産取得税　基礎研修（後期）</t>
  </si>
  <si>
    <t>H29.11～H30.2</t>
  </si>
  <si>
    <t>企業財務研修（簿記３級）</t>
  </si>
  <si>
    <t>個人情報保護研修</t>
  </si>
  <si>
    <t>危機管理研修</t>
  </si>
  <si>
    <t>管理関係新任職員研修　（後期）　応用研修</t>
  </si>
  <si>
    <t>個人事業税　応用研修</t>
  </si>
  <si>
    <t>徴収担当職員専門研修</t>
  </si>
  <si>
    <t>徴収関係　応用研修</t>
  </si>
  <si>
    <t>法人二税　応用研修Ⅱ（外国事業法人）</t>
  </si>
  <si>
    <t>法人二税　専門研修</t>
  </si>
  <si>
    <t>管理関係　新任課長研修（後期）</t>
  </si>
  <si>
    <t>自動車二税　新任課長・分室長研修（後期）</t>
  </si>
  <si>
    <t>法人二税　応用研修Ⅲ（加算金）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</si>
</sst>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_ "/>
    <numFmt numFmtId="184" formatCode="0.0_ "/>
    <numFmt numFmtId="185" formatCode="#,##0;&quot;▲ &quot;#,##0"/>
    <numFmt numFmtId="186" formatCode="#,##0.0;&quot;▲ &quot;#,##0.0"/>
    <numFmt numFmtId="187" formatCode="0.0_);[Red]\(0.0\)"/>
    <numFmt numFmtId="188" formatCode="0_);[Red]\(0\)"/>
    <numFmt numFmtId="189" formatCode="#,##0_);[Red]\(#,##0\)"/>
    <numFmt numFmtId="190" formatCode="[$-411]ge\.m"/>
    <numFmt numFmtId="191" formatCode="0.0%"/>
  </numFmts>
  <fonts count="68"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0"/>
      <name val="ＭＳ Ｐ明朝"/>
      <family val="1"/>
    </font>
    <font>
      <b/>
      <sz val="11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2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i/>
      <sz val="9"/>
      <name val="ＭＳ Ｐ明朝"/>
      <family val="1"/>
    </font>
    <font>
      <i/>
      <sz val="11"/>
      <name val="ＭＳ Ｐ明朝"/>
      <family val="1"/>
    </font>
    <font>
      <i/>
      <sz val="8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38" fontId="6" fillId="0" borderId="19" xfId="49" applyFont="1" applyFill="1" applyBorder="1" applyAlignment="1">
      <alignment horizontal="center" vertical="top"/>
    </xf>
    <xf numFmtId="176" fontId="6" fillId="0" borderId="20" xfId="49" applyNumberFormat="1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center" vertical="top"/>
    </xf>
    <xf numFmtId="177" fontId="6" fillId="0" borderId="2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49" applyFont="1" applyFill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176" fontId="6" fillId="0" borderId="23" xfId="49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horizontal="right" vertical="center"/>
    </xf>
    <xf numFmtId="176" fontId="6" fillId="0" borderId="26" xfId="49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6" fillId="0" borderId="29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horizontal="right" vertical="center"/>
    </xf>
    <xf numFmtId="176" fontId="6" fillId="0" borderId="29" xfId="49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176" fontId="6" fillId="0" borderId="11" xfId="49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38" fontId="6" fillId="0" borderId="32" xfId="49" applyFont="1" applyFill="1" applyBorder="1" applyAlignment="1">
      <alignment horizontal="right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176" fontId="6" fillId="0" borderId="32" xfId="49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8" fontId="6" fillId="0" borderId="17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23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13" xfId="0" applyFont="1" applyFill="1" applyBorder="1" applyAlignment="1">
      <alignment horizontal="center" vertical="center" textRotation="255" shrinkToFit="1"/>
    </xf>
    <xf numFmtId="0" fontId="7" fillId="0" borderId="26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28" xfId="0" applyFont="1" applyFill="1" applyBorder="1" applyAlignment="1">
      <alignment horizontal="center" vertical="center" textRotation="255" shrinkToFit="1"/>
    </xf>
    <xf numFmtId="0" fontId="7" fillId="0" borderId="36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8" fillId="0" borderId="0" xfId="63" applyFont="1" applyBorder="1" applyAlignment="1">
      <alignment horizontal="left" vertical="center"/>
      <protection/>
    </xf>
    <xf numFmtId="0" fontId="8" fillId="0" borderId="0" xfId="63" applyFont="1" applyBorder="1" applyAlignment="1">
      <alignment vertical="center"/>
      <protection/>
    </xf>
    <xf numFmtId="191" fontId="8" fillId="0" borderId="0" xfId="63" applyNumberFormat="1" applyFont="1" applyBorder="1" applyAlignment="1">
      <alignment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 wrapText="1"/>
      <protection/>
    </xf>
    <xf numFmtId="0" fontId="28" fillId="0" borderId="0" xfId="63" applyFont="1" applyBorder="1" applyAlignment="1">
      <alignment horizontal="center" vertical="center" wrapText="1"/>
      <protection/>
    </xf>
    <xf numFmtId="191" fontId="28" fillId="0" borderId="0" xfId="63" applyNumberFormat="1" applyFont="1" applyBorder="1" applyAlignment="1">
      <alignment horizontal="center" vertical="center" wrapText="1"/>
      <protection/>
    </xf>
    <xf numFmtId="0" fontId="29" fillId="0" borderId="0" xfId="63" applyFont="1" applyBorder="1" applyAlignment="1">
      <alignment horizontal="right"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0" fillId="0" borderId="37" xfId="63" applyFont="1" applyBorder="1" applyAlignment="1">
      <alignment horizontal="center" vertical="center" wrapText="1"/>
      <protection/>
    </xf>
    <xf numFmtId="0" fontId="0" fillId="0" borderId="38" xfId="63" applyFont="1" applyBorder="1" applyAlignment="1">
      <alignment horizontal="center" vertical="center" wrapText="1"/>
      <protection/>
    </xf>
    <xf numFmtId="0" fontId="0" fillId="0" borderId="39" xfId="63" applyFont="1" applyBorder="1" applyAlignment="1">
      <alignment horizontal="center" vertical="center" wrapText="1"/>
      <protection/>
    </xf>
    <xf numFmtId="0" fontId="0" fillId="0" borderId="40" xfId="63" applyFont="1" applyBorder="1" applyAlignment="1">
      <alignment horizontal="center" vertical="center" wrapText="1"/>
      <protection/>
    </xf>
    <xf numFmtId="0" fontId="30" fillId="0" borderId="41" xfId="63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42" xfId="63" applyFont="1" applyBorder="1" applyAlignment="1">
      <alignment horizontal="center" vertical="center" wrapText="1"/>
      <protection/>
    </xf>
    <xf numFmtId="0" fontId="0" fillId="0" borderId="43" xfId="63" applyFont="1" applyBorder="1" applyAlignment="1">
      <alignment horizontal="center" vertical="center" wrapText="1"/>
      <protection/>
    </xf>
    <xf numFmtId="0" fontId="0" fillId="0" borderId="44" xfId="63" applyFont="1" applyBorder="1" applyAlignment="1">
      <alignment horizontal="center" vertical="center" wrapText="1"/>
      <protection/>
    </xf>
    <xf numFmtId="0" fontId="0" fillId="0" borderId="45" xfId="63" applyFont="1" applyBorder="1" applyAlignment="1">
      <alignment horizontal="center" vertical="center" wrapText="1"/>
      <protection/>
    </xf>
    <xf numFmtId="0" fontId="0" fillId="0" borderId="46" xfId="63" applyFont="1" applyBorder="1" applyAlignment="1">
      <alignment horizontal="center" vertical="center" wrapText="1"/>
      <protection/>
    </xf>
    <xf numFmtId="0" fontId="0" fillId="0" borderId="47" xfId="63" applyFont="1" applyBorder="1" applyAlignment="1">
      <alignment horizontal="center" vertical="center" wrapText="1"/>
      <protection/>
    </xf>
    <xf numFmtId="0" fontId="30" fillId="0" borderId="48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8" fillId="0" borderId="49" xfId="63" applyFont="1" applyBorder="1" applyAlignment="1">
      <alignment horizontal="center" vertical="center" wrapText="1"/>
      <protection/>
    </xf>
    <xf numFmtId="0" fontId="0" fillId="0" borderId="49" xfId="63" applyFont="1" applyBorder="1" applyAlignment="1">
      <alignment horizontal="center" vertical="center" wrapText="1"/>
      <protection/>
    </xf>
    <xf numFmtId="0" fontId="8" fillId="0" borderId="50" xfId="63" applyFont="1" applyBorder="1" applyAlignment="1">
      <alignment horizontal="center" vertical="center" wrapText="1"/>
      <protection/>
    </xf>
    <xf numFmtId="0" fontId="31" fillId="0" borderId="0" xfId="63" applyFont="1" applyBorder="1" applyAlignment="1">
      <alignment horizontal="left" vertical="center" wrapText="1"/>
      <protection/>
    </xf>
    <xf numFmtId="0" fontId="0" fillId="0" borderId="51" xfId="63" applyFont="1" applyBorder="1" applyAlignment="1">
      <alignment horizontal="center" vertical="center" wrapText="1"/>
      <protection/>
    </xf>
    <xf numFmtId="0" fontId="0" fillId="0" borderId="52" xfId="63" applyFont="1" applyBorder="1" applyAlignment="1">
      <alignment horizontal="center" vertical="center" wrapText="1"/>
      <protection/>
    </xf>
    <xf numFmtId="0" fontId="0" fillId="0" borderId="53" xfId="63" applyFont="1" applyBorder="1" applyAlignment="1">
      <alignment horizontal="center" vertical="center" wrapText="1"/>
      <protection/>
    </xf>
    <xf numFmtId="0" fontId="0" fillId="0" borderId="54" xfId="63" applyFont="1" applyBorder="1" applyAlignment="1">
      <alignment horizontal="center" vertical="center" wrapText="1"/>
      <protection/>
    </xf>
    <xf numFmtId="0" fontId="30" fillId="0" borderId="55" xfId="63" applyFont="1" applyBorder="1" applyAlignment="1">
      <alignment horizontal="center" vertical="center"/>
      <protection/>
    </xf>
    <xf numFmtId="0" fontId="32" fillId="0" borderId="56" xfId="63" applyFont="1" applyBorder="1" applyAlignment="1">
      <alignment horizontal="center" vertical="center" wrapText="1"/>
      <protection/>
    </xf>
    <xf numFmtId="0" fontId="32" fillId="0" borderId="57" xfId="63" applyFont="1" applyBorder="1" applyAlignment="1">
      <alignment horizontal="center" vertical="center" wrapText="1"/>
      <protection/>
    </xf>
    <xf numFmtId="191" fontId="30" fillId="0" borderId="36" xfId="63" applyNumberFormat="1" applyFont="1" applyBorder="1" applyAlignment="1">
      <alignment horizontal="center" vertical="center" wrapText="1" shrinkToFit="1"/>
      <protection/>
    </xf>
    <xf numFmtId="0" fontId="32" fillId="0" borderId="58" xfId="63" applyFont="1" applyBorder="1" applyAlignment="1">
      <alignment horizontal="center" vertical="center" wrapText="1"/>
      <protection/>
    </xf>
    <xf numFmtId="191" fontId="30" fillId="0" borderId="59" xfId="63" applyNumberFormat="1" applyFont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33" fillId="0" borderId="0" xfId="63" applyFont="1" applyFill="1" applyBorder="1" applyAlignment="1">
      <alignment horizontal="center" vertical="center" wrapText="1"/>
      <protection/>
    </xf>
    <xf numFmtId="0" fontId="34" fillId="0" borderId="60" xfId="63" applyFont="1" applyFill="1" applyBorder="1" applyAlignment="1">
      <alignment horizontal="center" vertical="center" wrapText="1"/>
      <protection/>
    </xf>
    <xf numFmtId="189" fontId="34" fillId="0" borderId="61" xfId="63" applyNumberFormat="1" applyFont="1" applyBorder="1" applyAlignment="1">
      <alignment vertical="center"/>
      <protection/>
    </xf>
    <xf numFmtId="189" fontId="34" fillId="0" borderId="62" xfId="63" applyNumberFormat="1" applyFont="1" applyBorder="1" applyAlignment="1">
      <alignment vertical="center"/>
      <protection/>
    </xf>
    <xf numFmtId="189" fontId="34" fillId="0" borderId="63" xfId="63" applyNumberFormat="1" applyFont="1" applyBorder="1" applyAlignment="1">
      <alignment vertical="center"/>
      <protection/>
    </xf>
    <xf numFmtId="9" fontId="34" fillId="0" borderId="64" xfId="63" applyNumberFormat="1" applyFont="1" applyBorder="1" applyAlignment="1">
      <alignment vertical="center"/>
      <protection/>
    </xf>
    <xf numFmtId="189" fontId="34" fillId="0" borderId="65" xfId="63" applyNumberFormat="1" applyFont="1" applyBorder="1" applyAlignment="1">
      <alignment horizontal="center" vertical="center"/>
      <protection/>
    </xf>
    <xf numFmtId="189" fontId="34" fillId="0" borderId="66" xfId="63" applyNumberFormat="1" applyFont="1" applyBorder="1" applyAlignment="1">
      <alignment vertical="center"/>
      <protection/>
    </xf>
    <xf numFmtId="189" fontId="34" fillId="0" borderId="67" xfId="63" applyNumberFormat="1" applyFont="1" applyBorder="1" applyAlignment="1">
      <alignment vertical="center"/>
      <protection/>
    </xf>
    <xf numFmtId="9" fontId="34" fillId="0" borderId="68" xfId="63" applyNumberFormat="1" applyFont="1" applyBorder="1" applyAlignment="1">
      <alignment horizontal="right" vertical="center" wrapText="1"/>
      <protection/>
    </xf>
    <xf numFmtId="189" fontId="34" fillId="0" borderId="66" xfId="63" applyNumberFormat="1" applyFont="1" applyBorder="1" applyAlignment="1">
      <alignment horizontal="center" vertical="center"/>
      <protection/>
    </xf>
    <xf numFmtId="189" fontId="34" fillId="0" borderId="67" xfId="63" applyNumberFormat="1" applyFont="1" applyBorder="1" applyAlignment="1">
      <alignment horizontal="center" vertical="center"/>
      <protection/>
    </xf>
    <xf numFmtId="9" fontId="34" fillId="0" borderId="68" xfId="63" applyNumberFormat="1" applyFont="1" applyBorder="1" applyAlignment="1">
      <alignment horizontal="center" vertical="center"/>
      <protection/>
    </xf>
    <xf numFmtId="9" fontId="34" fillId="0" borderId="69" xfId="63" applyNumberFormat="1" applyFont="1" applyBorder="1" applyAlignment="1">
      <alignment horizontal="center" vertical="center"/>
      <protection/>
    </xf>
    <xf numFmtId="0" fontId="34" fillId="0" borderId="44" xfId="63" applyFont="1" applyFill="1" applyBorder="1" applyAlignment="1">
      <alignment horizontal="center" vertical="center" wrapText="1"/>
      <protection/>
    </xf>
    <xf numFmtId="189" fontId="34" fillId="0" borderId="45" xfId="63" applyNumberFormat="1" applyFont="1" applyBorder="1" applyAlignment="1">
      <alignment vertical="center"/>
      <protection/>
    </xf>
    <xf numFmtId="189" fontId="34" fillId="0" borderId="46" xfId="63" applyNumberFormat="1" applyFont="1" applyBorder="1" applyAlignment="1">
      <alignment vertical="center"/>
      <protection/>
    </xf>
    <xf numFmtId="189" fontId="34" fillId="0" borderId="70" xfId="63" applyNumberFormat="1" applyFont="1" applyBorder="1" applyAlignment="1">
      <alignment vertical="center"/>
      <protection/>
    </xf>
    <xf numFmtId="189" fontId="34" fillId="0" borderId="65" xfId="63" applyNumberFormat="1" applyFont="1" applyBorder="1" applyAlignment="1">
      <alignment vertical="center"/>
      <protection/>
    </xf>
    <xf numFmtId="189" fontId="34" fillId="0" borderId="71" xfId="63" applyNumberFormat="1" applyFont="1" applyBorder="1" applyAlignment="1">
      <alignment vertical="center"/>
      <protection/>
    </xf>
    <xf numFmtId="9" fontId="34" fillId="0" borderId="72" xfId="63" applyNumberFormat="1" applyFont="1" applyBorder="1" applyAlignment="1">
      <alignment horizontal="right" vertical="center" wrapText="1"/>
      <protection/>
    </xf>
    <xf numFmtId="189" fontId="34" fillId="0" borderId="73" xfId="63" applyNumberFormat="1" applyFont="1" applyBorder="1" applyAlignment="1">
      <alignment vertical="center"/>
      <protection/>
    </xf>
    <xf numFmtId="0" fontId="35" fillId="0" borderId="0" xfId="63" applyFont="1" applyFill="1" applyBorder="1" applyAlignment="1">
      <alignment horizontal="center" vertical="center" wrapText="1"/>
      <protection/>
    </xf>
    <xf numFmtId="189" fontId="34" fillId="33" borderId="70" xfId="63" applyNumberFormat="1" applyFont="1" applyFill="1" applyBorder="1" applyAlignment="1">
      <alignment vertical="center"/>
      <protection/>
    </xf>
    <xf numFmtId="9" fontId="34" fillId="0" borderId="69" xfId="63" applyNumberFormat="1" applyFont="1" applyBorder="1" applyAlignment="1">
      <alignment horizontal="right" vertical="center" wrapText="1"/>
      <protection/>
    </xf>
    <xf numFmtId="189" fontId="34" fillId="0" borderId="73" xfId="63" applyNumberFormat="1" applyFont="1" applyBorder="1" applyAlignment="1">
      <alignment horizontal="center" vertical="center"/>
      <protection/>
    </xf>
    <xf numFmtId="189" fontId="34" fillId="0" borderId="71" xfId="63" applyNumberFormat="1" applyFont="1" applyBorder="1" applyAlignment="1">
      <alignment horizontal="center" vertical="center"/>
      <protection/>
    </xf>
    <xf numFmtId="9" fontId="34" fillId="0" borderId="72" xfId="63" applyNumberFormat="1" applyFont="1" applyBorder="1" applyAlignment="1">
      <alignment horizontal="center" vertical="center" wrapText="1"/>
      <protection/>
    </xf>
    <xf numFmtId="0" fontId="34" fillId="0" borderId="44" xfId="63" applyFont="1" applyFill="1" applyBorder="1" applyAlignment="1">
      <alignment horizontal="center" vertical="center" shrinkToFit="1"/>
      <protection/>
    </xf>
    <xf numFmtId="189" fontId="34" fillId="0" borderId="45" xfId="63" applyNumberFormat="1" applyFont="1" applyBorder="1" applyAlignment="1">
      <alignment horizontal="right" vertical="center"/>
      <protection/>
    </xf>
    <xf numFmtId="189" fontId="34" fillId="0" borderId="46" xfId="63" applyNumberFormat="1" applyFont="1" applyBorder="1" applyAlignment="1">
      <alignment horizontal="right" vertical="center"/>
      <protection/>
    </xf>
    <xf numFmtId="189" fontId="34" fillId="0" borderId="70" xfId="63" applyNumberFormat="1" applyFont="1" applyBorder="1" applyAlignment="1">
      <alignment horizontal="right" vertical="center"/>
      <protection/>
    </xf>
    <xf numFmtId="9" fontId="34" fillId="0" borderId="64" xfId="63" applyNumberFormat="1" applyFont="1" applyBorder="1" applyAlignment="1">
      <alignment horizontal="right" vertical="center"/>
      <protection/>
    </xf>
    <xf numFmtId="189" fontId="34" fillId="0" borderId="65" xfId="63" applyNumberFormat="1" applyFont="1" applyBorder="1" applyAlignment="1">
      <alignment horizontal="right" vertical="center"/>
      <protection/>
    </xf>
    <xf numFmtId="189" fontId="34" fillId="0" borderId="71" xfId="63" applyNumberFormat="1" applyFont="1" applyBorder="1" applyAlignment="1">
      <alignment horizontal="right" vertical="center"/>
      <protection/>
    </xf>
    <xf numFmtId="189" fontId="34" fillId="0" borderId="73" xfId="63" applyNumberFormat="1" applyFont="1" applyBorder="1" applyAlignment="1">
      <alignment horizontal="right" vertical="center"/>
      <protection/>
    </xf>
    <xf numFmtId="9" fontId="34" fillId="0" borderId="74" xfId="63" applyNumberFormat="1" applyFont="1" applyBorder="1" applyAlignment="1">
      <alignment horizontal="center" vertical="center" wrapText="1"/>
      <protection/>
    </xf>
    <xf numFmtId="9" fontId="34" fillId="0" borderId="72" xfId="63" applyNumberFormat="1" applyFont="1" applyBorder="1" applyAlignment="1">
      <alignment horizontal="center" vertical="center"/>
      <protection/>
    </xf>
    <xf numFmtId="9" fontId="34" fillId="0" borderId="72" xfId="63" applyNumberFormat="1" applyFont="1" applyBorder="1" applyAlignment="1">
      <alignment horizontal="right" vertical="center"/>
      <protection/>
    </xf>
    <xf numFmtId="0" fontId="34" fillId="0" borderId="75" xfId="63" applyFont="1" applyFill="1" applyBorder="1" applyAlignment="1">
      <alignment horizontal="center" vertical="center" wrapText="1"/>
      <protection/>
    </xf>
    <xf numFmtId="189" fontId="34" fillId="0" borderId="76" xfId="63" applyNumberFormat="1" applyFont="1" applyBorder="1" applyAlignment="1">
      <alignment vertical="center"/>
      <protection/>
    </xf>
    <xf numFmtId="189" fontId="34" fillId="0" borderId="77" xfId="63" applyNumberFormat="1" applyFont="1" applyBorder="1" applyAlignment="1">
      <alignment vertical="center"/>
      <protection/>
    </xf>
    <xf numFmtId="189" fontId="34" fillId="0" borderId="78" xfId="63" applyNumberFormat="1" applyFont="1" applyBorder="1" applyAlignment="1">
      <alignment vertical="center"/>
      <protection/>
    </xf>
    <xf numFmtId="9" fontId="34" fillId="0" borderId="48" xfId="63" applyNumberFormat="1" applyFont="1" applyBorder="1" applyAlignment="1">
      <alignment vertical="center"/>
      <protection/>
    </xf>
    <xf numFmtId="189" fontId="34" fillId="0" borderId="79" xfId="63" applyNumberFormat="1" applyFont="1" applyBorder="1" applyAlignment="1">
      <alignment vertical="center"/>
      <protection/>
    </xf>
    <xf numFmtId="189" fontId="34" fillId="0" borderId="80" xfId="63" applyNumberFormat="1" applyFont="1" applyBorder="1" applyAlignment="1">
      <alignment vertical="center"/>
      <protection/>
    </xf>
    <xf numFmtId="9" fontId="34" fillId="0" borderId="81" xfId="63" applyNumberFormat="1" applyFont="1" applyBorder="1" applyAlignment="1">
      <alignment horizontal="right" vertical="center" wrapText="1"/>
      <protection/>
    </xf>
    <xf numFmtId="189" fontId="34" fillId="0" borderId="82" xfId="63" applyNumberFormat="1" applyFont="1" applyBorder="1" applyAlignment="1">
      <alignment vertical="center"/>
      <protection/>
    </xf>
    <xf numFmtId="9" fontId="34" fillId="0" borderId="83" xfId="63" applyNumberFormat="1" applyFont="1" applyBorder="1" applyAlignment="1">
      <alignment horizontal="right" vertical="center" wrapText="1"/>
      <protection/>
    </xf>
    <xf numFmtId="0" fontId="31" fillId="0" borderId="0" xfId="63" applyFont="1" applyFill="1" applyBorder="1" applyAlignment="1">
      <alignment horizontal="left" vertical="center" wrapText="1"/>
      <protection/>
    </xf>
    <xf numFmtId="0" fontId="34" fillId="0" borderId="84" xfId="63" applyFont="1" applyFill="1" applyBorder="1" applyAlignment="1">
      <alignment horizontal="center" vertical="center" wrapText="1"/>
      <protection/>
    </xf>
    <xf numFmtId="189" fontId="34" fillId="0" borderId="85" xfId="63" applyNumberFormat="1" applyFont="1" applyBorder="1" applyAlignment="1">
      <alignment vertical="center"/>
      <protection/>
    </xf>
    <xf numFmtId="189" fontId="34" fillId="0" borderId="86" xfId="63" applyNumberFormat="1" applyFont="1" applyBorder="1" applyAlignment="1">
      <alignment vertical="center"/>
      <protection/>
    </xf>
    <xf numFmtId="189" fontId="34" fillId="0" borderId="87" xfId="63" applyNumberFormat="1" applyFont="1" applyBorder="1" applyAlignment="1">
      <alignment vertical="center"/>
      <protection/>
    </xf>
    <xf numFmtId="9" fontId="34" fillId="0" borderId="88" xfId="63" applyNumberFormat="1" applyFont="1" applyBorder="1" applyAlignment="1">
      <alignment vertical="center"/>
      <protection/>
    </xf>
    <xf numFmtId="189" fontId="34" fillId="0" borderId="89" xfId="63" applyNumberFormat="1" applyFont="1" applyBorder="1" applyAlignment="1">
      <alignment vertical="center"/>
      <protection/>
    </xf>
    <xf numFmtId="9" fontId="34" fillId="0" borderId="90" xfId="63" applyNumberFormat="1" applyFont="1" applyFill="1" applyBorder="1" applyAlignment="1">
      <alignment horizontal="right" vertical="center" wrapText="1"/>
      <protection/>
    </xf>
    <xf numFmtId="189" fontId="34" fillId="0" borderId="91" xfId="63" applyNumberFormat="1" applyFont="1" applyBorder="1" applyAlignment="1">
      <alignment vertical="center"/>
      <protection/>
    </xf>
    <xf numFmtId="189" fontId="34" fillId="0" borderId="92" xfId="63" applyNumberFormat="1" applyFont="1" applyBorder="1" applyAlignment="1">
      <alignment vertical="center"/>
      <protection/>
    </xf>
    <xf numFmtId="9" fontId="34" fillId="0" borderId="90" xfId="63" applyNumberFormat="1" applyFont="1" applyBorder="1" applyAlignment="1">
      <alignment horizontal="right" vertical="center" wrapText="1"/>
      <protection/>
    </xf>
    <xf numFmtId="9" fontId="34" fillId="0" borderId="93" xfId="63" applyNumberFormat="1" applyFont="1" applyBorder="1" applyAlignment="1">
      <alignment horizontal="right" vertical="center" wrapText="1"/>
      <protection/>
    </xf>
    <xf numFmtId="0" fontId="36" fillId="0" borderId="0" xfId="63" applyFont="1" applyFill="1" applyBorder="1" applyAlignment="1">
      <alignment horizontal="center" vertical="center" wrapText="1"/>
      <protection/>
    </xf>
    <xf numFmtId="0" fontId="29" fillId="0" borderId="0" xfId="63" applyFont="1" applyFill="1" applyBorder="1" applyAlignment="1">
      <alignment horizontal="left" vertical="center"/>
      <protection/>
    </xf>
    <xf numFmtId="191" fontId="36" fillId="0" borderId="0" xfId="63" applyNumberFormat="1" applyFont="1" applyFill="1" applyBorder="1" applyAlignment="1">
      <alignment horizontal="center" vertical="center" wrapText="1"/>
      <protection/>
    </xf>
    <xf numFmtId="191" fontId="37" fillId="0" borderId="0" xfId="63" applyNumberFormat="1" applyFont="1" applyBorder="1" applyAlignment="1">
      <alignment horizontal="justify" vertical="top" wrapText="1"/>
      <protection/>
    </xf>
    <xf numFmtId="0" fontId="35" fillId="0" borderId="0" xfId="63" applyFont="1" applyFill="1" applyBorder="1" applyAlignment="1">
      <alignment vertical="center" wrapText="1"/>
      <protection/>
    </xf>
    <xf numFmtId="0" fontId="38" fillId="0" borderId="0" xfId="63" applyFont="1" applyFill="1" applyBorder="1" applyAlignment="1">
      <alignment horizontal="left" vertical="center" wrapText="1"/>
      <protection/>
    </xf>
    <xf numFmtId="191" fontId="39" fillId="0" borderId="0" xfId="63" applyNumberFormat="1" applyFont="1" applyBorder="1" applyAlignment="1">
      <alignment horizontal="center" vertical="top" wrapText="1"/>
      <protection/>
    </xf>
    <xf numFmtId="0" fontId="35" fillId="0" borderId="0" xfId="63" applyFont="1" applyFill="1" applyBorder="1" applyAlignment="1">
      <alignment horizontal="left" vertical="center" wrapText="1"/>
      <protection/>
    </xf>
    <xf numFmtId="191" fontId="40" fillId="0" borderId="0" xfId="63" applyNumberFormat="1" applyFont="1" applyBorder="1" applyAlignment="1">
      <alignment horizontal="right" wrapText="1"/>
      <protection/>
    </xf>
    <xf numFmtId="191" fontId="35" fillId="0" borderId="0" xfId="63" applyNumberFormat="1" applyFont="1" applyFill="1" applyBorder="1" applyAlignment="1">
      <alignment horizontal="center" vertical="center" wrapText="1"/>
      <protection/>
    </xf>
    <xf numFmtId="191" fontId="35" fillId="0" borderId="0" xfId="63" applyNumberFormat="1" applyFont="1" applyFill="1" applyBorder="1" applyAlignment="1">
      <alignment horizontal="left" vertical="center" wrapText="1"/>
      <protection/>
    </xf>
    <xf numFmtId="191" fontId="35" fillId="0" borderId="0" xfId="63" applyNumberFormat="1" applyFont="1" applyFill="1" applyBorder="1" applyAlignment="1">
      <alignment vertical="center" wrapText="1"/>
      <protection/>
    </xf>
    <xf numFmtId="0" fontId="7" fillId="0" borderId="0" xfId="63" applyFont="1" applyBorder="1" applyAlignment="1">
      <alignment horizontal="left" vertical="center"/>
      <protection/>
    </xf>
    <xf numFmtId="191" fontId="7" fillId="0" borderId="0" xfId="63" applyNumberFormat="1" applyFont="1" applyBorder="1" applyAlignment="1">
      <alignment horizontal="left" vertical="center"/>
      <protection/>
    </xf>
    <xf numFmtId="0" fontId="35" fillId="0" borderId="0" xfId="63" applyFont="1" applyBorder="1" applyAlignment="1">
      <alignment vertical="center" wrapText="1"/>
      <protection/>
    </xf>
    <xf numFmtId="0" fontId="41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42" fillId="0" borderId="94" xfId="63" applyFont="1" applyFill="1" applyBorder="1" applyAlignment="1">
      <alignment horizontal="distributed" vertical="center"/>
      <protection/>
    </xf>
    <xf numFmtId="0" fontId="42" fillId="0" borderId="23" xfId="63" applyFont="1" applyFill="1" applyBorder="1" applyAlignment="1">
      <alignment horizontal="distributed" vertical="center"/>
      <protection/>
    </xf>
    <xf numFmtId="0" fontId="42" fillId="0" borderId="25" xfId="63" applyFont="1" applyFill="1" applyBorder="1" applyAlignment="1">
      <alignment horizontal="distributed" vertical="center"/>
      <protection/>
    </xf>
    <xf numFmtId="0" fontId="42" fillId="0" borderId="24" xfId="63" applyFont="1" applyFill="1" applyBorder="1" applyAlignment="1">
      <alignment horizontal="distributed" vertical="center"/>
      <protection/>
    </xf>
    <xf numFmtId="0" fontId="42" fillId="0" borderId="49" xfId="63" applyFont="1" applyFill="1" applyBorder="1" applyAlignment="1">
      <alignment horizontal="center" vertical="center"/>
      <protection/>
    </xf>
    <xf numFmtId="0" fontId="6" fillId="0" borderId="49" xfId="63" applyFont="1" applyFill="1" applyBorder="1" applyAlignment="1">
      <alignment horizontal="distributed" vertical="center"/>
      <protection/>
    </xf>
    <xf numFmtId="0" fontId="6" fillId="0" borderId="49" xfId="63" applyFont="1" applyFill="1" applyBorder="1" applyAlignment="1">
      <alignment horizontal="distributed" vertical="center"/>
      <protection/>
    </xf>
    <xf numFmtId="0" fontId="42" fillId="0" borderId="95" xfId="63" applyFont="1" applyFill="1" applyBorder="1" applyAlignment="1">
      <alignment horizontal="distributed" vertical="center"/>
      <protection/>
    </xf>
    <xf numFmtId="0" fontId="6" fillId="0" borderId="94" xfId="63" applyFont="1" applyFill="1" applyBorder="1" applyAlignment="1">
      <alignment horizontal="center" vertical="center"/>
      <protection/>
    </xf>
    <xf numFmtId="182" fontId="6" fillId="0" borderId="11" xfId="63" applyNumberFormat="1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top"/>
      <protection/>
    </xf>
    <xf numFmtId="183" fontId="6" fillId="0" borderId="11" xfId="63" applyNumberFormat="1" applyFont="1" applyFill="1" applyBorder="1" applyAlignment="1">
      <alignment horizontal="right" vertical="center"/>
      <protection/>
    </xf>
    <xf numFmtId="184" fontId="6" fillId="0" borderId="11" xfId="63" applyNumberFormat="1" applyFont="1" applyFill="1" applyBorder="1" applyAlignment="1">
      <alignment horizontal="right" vertical="center"/>
      <protection/>
    </xf>
    <xf numFmtId="0" fontId="42" fillId="0" borderId="49" xfId="63" applyNumberFormat="1" applyFont="1" applyFill="1" applyBorder="1" applyAlignment="1">
      <alignment horizontal="distributed" vertical="center" wrapText="1"/>
      <protection/>
    </xf>
    <xf numFmtId="185" fontId="42" fillId="0" borderId="11" xfId="63" applyNumberFormat="1" applyFont="1" applyFill="1" applyBorder="1" applyAlignment="1">
      <alignment vertical="center"/>
      <protection/>
    </xf>
    <xf numFmtId="0" fontId="42" fillId="0" borderId="13" xfId="63" applyFont="1" applyFill="1" applyBorder="1" applyAlignment="1">
      <alignment horizontal="center" vertical="top"/>
      <protection/>
    </xf>
    <xf numFmtId="186" fontId="42" fillId="0" borderId="11" xfId="63" applyNumberFormat="1" applyFont="1" applyFill="1" applyBorder="1" applyAlignment="1">
      <alignment vertical="center"/>
      <protection/>
    </xf>
    <xf numFmtId="0" fontId="42" fillId="0" borderId="24" xfId="63" applyFont="1" applyFill="1" applyBorder="1" applyAlignment="1">
      <alignment horizontal="center" vertical="top"/>
      <protection/>
    </xf>
    <xf numFmtId="0" fontId="6" fillId="0" borderId="49" xfId="63" applyFont="1" applyFill="1" applyBorder="1" applyAlignment="1">
      <alignment horizontal="center" vertical="center"/>
      <protection/>
    </xf>
    <xf numFmtId="0" fontId="6" fillId="0" borderId="24" xfId="63" applyFont="1" applyFill="1" applyBorder="1" applyAlignment="1">
      <alignment vertical="center"/>
      <protection/>
    </xf>
    <xf numFmtId="185" fontId="42" fillId="0" borderId="23" xfId="63" applyNumberFormat="1" applyFont="1" applyFill="1" applyBorder="1" applyAlignment="1">
      <alignment vertical="center"/>
      <protection/>
    </xf>
    <xf numFmtId="0" fontId="42" fillId="0" borderId="24" xfId="63" applyFont="1" applyFill="1" applyBorder="1" applyAlignment="1">
      <alignment vertical="center"/>
      <protection/>
    </xf>
    <xf numFmtId="0" fontId="42" fillId="0" borderId="49" xfId="63" applyFont="1" applyFill="1" applyBorder="1" applyAlignment="1">
      <alignment horizontal="distributed" vertical="center"/>
      <protection/>
    </xf>
    <xf numFmtId="186" fontId="42" fillId="0" borderId="23" xfId="63" applyNumberFormat="1" applyFont="1" applyFill="1" applyBorder="1" applyAlignment="1">
      <alignment vertical="center"/>
      <protection/>
    </xf>
    <xf numFmtId="182" fontId="6" fillId="0" borderId="23" xfId="63" applyNumberFormat="1" applyFont="1" applyFill="1" applyBorder="1" applyAlignment="1">
      <alignment vertical="center"/>
      <protection/>
    </xf>
    <xf numFmtId="184" fontId="6" fillId="0" borderId="23" xfId="63" applyNumberFormat="1" applyFont="1" applyFill="1" applyBorder="1" applyAlignment="1">
      <alignment horizontal="right" vertical="center"/>
      <protection/>
    </xf>
    <xf numFmtId="0" fontId="41" fillId="0" borderId="0" xfId="63" applyFont="1" applyFill="1" applyBorder="1" applyAlignment="1">
      <alignment horizontal="distributed" vertical="center"/>
      <protection/>
    </xf>
    <xf numFmtId="182" fontId="42" fillId="0" borderId="0" xfId="63" applyNumberFormat="1" applyFont="1" applyFill="1" applyBorder="1" applyAlignment="1">
      <alignment vertical="center"/>
      <protection/>
    </xf>
    <xf numFmtId="0" fontId="42" fillId="0" borderId="0" xfId="63" applyFont="1" applyFill="1" applyBorder="1" applyAlignment="1">
      <alignment vertical="center"/>
      <protection/>
    </xf>
    <xf numFmtId="184" fontId="42" fillId="0" borderId="0" xfId="63" applyNumberFormat="1" applyFont="1" applyFill="1" applyBorder="1" applyAlignment="1">
      <alignment horizontal="right" vertical="center"/>
      <protection/>
    </xf>
    <xf numFmtId="0" fontId="42" fillId="0" borderId="49" xfId="63" applyFont="1" applyFill="1" applyBorder="1" applyAlignment="1">
      <alignment horizontal="distributed" vertical="center"/>
      <protection/>
    </xf>
    <xf numFmtId="0" fontId="42" fillId="0" borderId="49" xfId="63" applyFont="1" applyFill="1" applyBorder="1" applyAlignment="1">
      <alignment horizontal="center" vertical="center"/>
      <protection/>
    </xf>
    <xf numFmtId="182" fontId="42" fillId="0" borderId="11" xfId="63" applyNumberFormat="1" applyFont="1" applyFill="1" applyBorder="1" applyAlignment="1">
      <alignment vertical="center"/>
      <protection/>
    </xf>
    <xf numFmtId="187" fontId="42" fillId="0" borderId="11" xfId="63" applyNumberFormat="1" applyFont="1" applyFill="1" applyBorder="1" applyAlignment="1">
      <alignment horizontal="right" vertical="center"/>
      <protection/>
    </xf>
    <xf numFmtId="38" fontId="43" fillId="0" borderId="0" xfId="51" applyFont="1" applyFill="1" applyAlignment="1">
      <alignment vertical="center"/>
    </xf>
    <xf numFmtId="0" fontId="41" fillId="0" borderId="49" xfId="63" applyFont="1" applyFill="1" applyBorder="1" applyAlignment="1">
      <alignment horizontal="distributed" vertical="center"/>
      <protection/>
    </xf>
    <xf numFmtId="182" fontId="6" fillId="0" borderId="0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184" fontId="6" fillId="0" borderId="0" xfId="63" applyNumberFormat="1" applyFont="1" applyFill="1" applyBorder="1" applyAlignment="1">
      <alignment horizontal="right" vertical="center"/>
      <protection/>
    </xf>
    <xf numFmtId="182" fontId="42" fillId="0" borderId="23" xfId="63" applyNumberFormat="1" applyFont="1" applyFill="1" applyBorder="1" applyAlignment="1">
      <alignment vertical="center"/>
      <protection/>
    </xf>
    <xf numFmtId="187" fontId="42" fillId="0" borderId="23" xfId="63" applyNumberFormat="1" applyFont="1" applyFill="1" applyBorder="1" applyAlignment="1">
      <alignment horizontal="right" vertical="center"/>
      <protection/>
    </xf>
    <xf numFmtId="0" fontId="41" fillId="0" borderId="0" xfId="64" applyFont="1" applyFill="1" applyBorder="1" applyAlignment="1">
      <alignment horizontal="right"/>
      <protection/>
    </xf>
    <xf numFmtId="0" fontId="41" fillId="0" borderId="0" xfId="64" applyFont="1" applyFill="1" applyBorder="1" applyAlignment="1">
      <alignment horizontal="right"/>
      <protection/>
    </xf>
    <xf numFmtId="0" fontId="44" fillId="0" borderId="0" xfId="64" applyFont="1" applyFill="1" applyAlignment="1">
      <alignment/>
      <protection/>
    </xf>
    <xf numFmtId="0" fontId="41" fillId="0" borderId="0" xfId="64" applyFont="1" applyFill="1" applyBorder="1" applyAlignment="1">
      <alignment horizontal="left"/>
      <protection/>
    </xf>
    <xf numFmtId="0" fontId="44" fillId="0" borderId="0" xfId="64" applyFont="1" applyFill="1" applyAlignment="1">
      <alignment horizontal="left"/>
      <protection/>
    </xf>
    <xf numFmtId="0" fontId="41" fillId="0" borderId="0" xfId="64" applyFont="1" applyFill="1" applyBorder="1" applyAlignment="1">
      <alignment horizontal="left"/>
      <protection/>
    </xf>
    <xf numFmtId="0" fontId="44" fillId="0" borderId="0" xfId="64" applyFont="1" applyFill="1">
      <alignment/>
      <protection/>
    </xf>
    <xf numFmtId="0" fontId="34" fillId="0" borderId="10" xfId="64" applyFont="1" applyFill="1" applyBorder="1" applyAlignment="1">
      <alignment horizontal="right" vertical="center"/>
      <protection/>
    </xf>
    <xf numFmtId="0" fontId="41" fillId="0" borderId="0" xfId="64" applyFont="1" applyFill="1" applyBorder="1" applyAlignment="1">
      <alignment horizontal="center"/>
      <protection/>
    </xf>
    <xf numFmtId="0" fontId="43" fillId="0" borderId="11" xfId="64" applyFont="1" applyFill="1" applyBorder="1" applyAlignment="1">
      <alignment horizontal="center" vertical="center" wrapText="1"/>
      <protection/>
    </xf>
    <xf numFmtId="0" fontId="43" fillId="0" borderId="12" xfId="64" applyFont="1" applyFill="1" applyBorder="1" applyAlignment="1">
      <alignment horizontal="center" vertical="center" wrapText="1"/>
      <protection/>
    </xf>
    <xf numFmtId="0" fontId="43" fillId="0" borderId="94" xfId="64" applyFont="1" applyFill="1" applyBorder="1" applyAlignment="1">
      <alignment horizontal="center" vertical="center" wrapText="1"/>
      <protection/>
    </xf>
    <xf numFmtId="0" fontId="43" fillId="0" borderId="13" xfId="64" applyFont="1" applyFill="1" applyBorder="1" applyAlignment="1">
      <alignment horizontal="center" vertical="center" wrapText="1"/>
      <protection/>
    </xf>
    <xf numFmtId="0" fontId="43" fillId="0" borderId="94" xfId="64" applyFont="1" applyFill="1" applyBorder="1" applyAlignment="1">
      <alignment horizontal="center" vertical="center" wrapText="1"/>
      <protection/>
    </xf>
    <xf numFmtId="0" fontId="45" fillId="0" borderId="0" xfId="64" applyFont="1" applyFill="1" applyAlignment="1">
      <alignment horizontal="center" wrapText="1"/>
      <protection/>
    </xf>
    <xf numFmtId="0" fontId="43" fillId="0" borderId="26" xfId="64" applyFont="1" applyFill="1" applyBorder="1" applyAlignment="1">
      <alignment horizontal="center" vertical="center" wrapText="1"/>
      <protection/>
    </xf>
    <xf numFmtId="0" fontId="43" fillId="0" borderId="0" xfId="64" applyFont="1" applyFill="1" applyBorder="1" applyAlignment="1">
      <alignment horizontal="center" vertical="center" wrapText="1"/>
      <protection/>
    </xf>
    <xf numFmtId="0" fontId="43" fillId="0" borderId="96" xfId="64" applyFont="1" applyFill="1" applyBorder="1" applyAlignment="1">
      <alignment horizontal="center" vertical="center" wrapText="1"/>
      <protection/>
    </xf>
    <xf numFmtId="0" fontId="43" fillId="0" borderId="96" xfId="64" applyFont="1" applyFill="1" applyBorder="1" applyAlignment="1">
      <alignment horizontal="center" vertical="center" wrapText="1"/>
      <protection/>
    </xf>
    <xf numFmtId="0" fontId="44" fillId="0" borderId="13" xfId="64" applyFont="1" applyFill="1" applyBorder="1" applyAlignment="1">
      <alignment horizontal="center" vertical="center"/>
      <protection/>
    </xf>
    <xf numFmtId="0" fontId="44" fillId="0" borderId="94" xfId="64" applyFont="1" applyFill="1" applyBorder="1" applyAlignment="1">
      <alignment horizontal="center" vertical="center"/>
      <protection/>
    </xf>
    <xf numFmtId="0" fontId="44" fillId="0" borderId="11" xfId="64" applyFont="1" applyFill="1" applyBorder="1" applyAlignment="1">
      <alignment horizontal="center" vertical="center"/>
      <protection/>
    </xf>
    <xf numFmtId="0" fontId="43" fillId="0" borderId="13" xfId="64" applyFont="1" applyFill="1" applyBorder="1" applyAlignment="1">
      <alignment horizontal="center" vertical="center" wrapText="1"/>
      <protection/>
    </xf>
    <xf numFmtId="0" fontId="46" fillId="0" borderId="0" xfId="64" applyFont="1" applyFill="1">
      <alignment/>
      <protection/>
    </xf>
    <xf numFmtId="0" fontId="43" fillId="0" borderId="17" xfId="64" applyFont="1" applyFill="1" applyBorder="1" applyAlignment="1">
      <alignment horizontal="center" vertical="center" wrapText="1"/>
      <protection/>
    </xf>
    <xf numFmtId="0" fontId="43" fillId="0" borderId="10" xfId="64" applyFont="1" applyFill="1" applyBorder="1" applyAlignment="1">
      <alignment horizontal="center" vertical="center" wrapText="1"/>
      <protection/>
    </xf>
    <xf numFmtId="0" fontId="43" fillId="0" borderId="95" xfId="64" applyFont="1" applyFill="1" applyBorder="1" applyAlignment="1">
      <alignment horizontal="center" vertical="center" wrapText="1"/>
      <protection/>
    </xf>
    <xf numFmtId="0" fontId="43" fillId="0" borderId="10" xfId="64" applyFont="1" applyFill="1" applyBorder="1" applyAlignment="1">
      <alignment horizontal="center" vertical="center" wrapText="1"/>
      <protection/>
    </xf>
    <xf numFmtId="0" fontId="43" fillId="0" borderId="18" xfId="64" applyFont="1" applyFill="1" applyBorder="1" applyAlignment="1">
      <alignment horizontal="center" vertical="center" wrapText="1"/>
      <protection/>
    </xf>
    <xf numFmtId="0" fontId="43" fillId="0" borderId="22" xfId="64" applyFont="1" applyFill="1" applyBorder="1" applyAlignment="1">
      <alignment horizontal="center" vertical="center" wrapText="1"/>
      <protection/>
    </xf>
    <xf numFmtId="0" fontId="43" fillId="0" borderId="94" xfId="64" applyNumberFormat="1" applyFont="1" applyFill="1" applyBorder="1" applyAlignment="1">
      <alignment horizontal="center" vertical="center" wrapText="1"/>
      <protection/>
    </xf>
    <xf numFmtId="0" fontId="43" fillId="0" borderId="95" xfId="64" applyNumberFormat="1" applyFont="1" applyFill="1" applyBorder="1" applyAlignment="1">
      <alignment horizontal="center" vertical="center" wrapText="1"/>
      <protection/>
    </xf>
    <xf numFmtId="0" fontId="43" fillId="0" borderId="11" xfId="64" applyNumberFormat="1" applyFont="1" applyFill="1" applyBorder="1" applyAlignment="1">
      <alignment horizontal="center" vertical="center" wrapText="1"/>
      <protection/>
    </xf>
    <xf numFmtId="0" fontId="43" fillId="0" borderId="13" xfId="64" applyNumberFormat="1" applyFont="1" applyFill="1" applyBorder="1" applyAlignment="1">
      <alignment horizontal="center" vertical="center" wrapText="1"/>
      <protection/>
    </xf>
    <xf numFmtId="0" fontId="43" fillId="0" borderId="95" xfId="64" applyFont="1" applyFill="1" applyBorder="1" applyAlignment="1">
      <alignment horizontal="center" vertical="center" wrapText="1"/>
      <protection/>
    </xf>
    <xf numFmtId="0" fontId="43" fillId="0" borderId="17" xfId="64" applyNumberFormat="1" applyFont="1" applyFill="1" applyBorder="1" applyAlignment="1">
      <alignment horizontal="center" vertical="center" wrapText="1"/>
      <protection/>
    </xf>
    <xf numFmtId="0" fontId="43" fillId="0" borderId="18" xfId="64" applyNumberFormat="1" applyFont="1" applyFill="1" applyBorder="1" applyAlignment="1">
      <alignment horizontal="center" vertical="center" wrapText="1"/>
      <protection/>
    </xf>
    <xf numFmtId="0" fontId="47" fillId="0" borderId="26" xfId="64" applyFont="1" applyFill="1" applyBorder="1" applyAlignment="1">
      <alignment vertical="center" wrapText="1"/>
      <protection/>
    </xf>
    <xf numFmtId="0" fontId="46" fillId="0" borderId="26" xfId="64" applyFont="1" applyBorder="1" applyAlignment="1">
      <alignment vertical="center" wrapText="1"/>
      <protection/>
    </xf>
    <xf numFmtId="0" fontId="44" fillId="0" borderId="0" xfId="64" applyNumberFormat="1" applyFont="1" applyFill="1">
      <alignment/>
      <protection/>
    </xf>
    <xf numFmtId="0" fontId="43" fillId="0" borderId="18" xfId="64" applyFont="1" applyFill="1" applyBorder="1" applyAlignment="1">
      <alignment horizontal="center" vertical="center" wrapText="1"/>
      <protection/>
    </xf>
    <xf numFmtId="0" fontId="43" fillId="0" borderId="0" xfId="64" applyFont="1" applyFill="1" applyBorder="1" applyAlignment="1">
      <alignment horizontal="left"/>
      <protection/>
    </xf>
    <xf numFmtId="0" fontId="43" fillId="0" borderId="0" xfId="64" applyFont="1" applyFill="1" applyAlignment="1">
      <alignment horizontal="left"/>
      <protection/>
    </xf>
    <xf numFmtId="0" fontId="34" fillId="0" borderId="0" xfId="64" applyFont="1" applyFill="1" applyAlignment="1">
      <alignment horizontal="justify"/>
      <protection/>
    </xf>
    <xf numFmtId="0" fontId="48" fillId="0" borderId="10" xfId="64" applyFont="1" applyFill="1" applyBorder="1" applyAlignment="1">
      <alignment horizontal="right"/>
      <protection/>
    </xf>
    <xf numFmtId="0" fontId="49" fillId="0" borderId="10" xfId="64" applyFont="1" applyFill="1" applyBorder="1" applyAlignment="1">
      <alignment horizontal="right"/>
      <protection/>
    </xf>
    <xf numFmtId="49" fontId="49" fillId="0" borderId="11" xfId="64" applyNumberFormat="1" applyFont="1" applyFill="1" applyBorder="1" applyAlignment="1">
      <alignment horizontal="center" vertical="center" wrapText="1"/>
      <protection/>
    </xf>
    <xf numFmtId="49" fontId="49" fillId="0" borderId="13" xfId="64" applyNumberFormat="1" applyFont="1" applyFill="1" applyBorder="1" applyAlignment="1">
      <alignment horizontal="center" vertical="center" wrapText="1"/>
      <protection/>
    </xf>
    <xf numFmtId="49" fontId="49" fillId="0" borderId="23" xfId="64" applyNumberFormat="1" applyFont="1" applyFill="1" applyBorder="1" applyAlignment="1">
      <alignment horizontal="center" vertical="center" wrapText="1"/>
      <protection/>
    </xf>
    <xf numFmtId="49" fontId="49" fillId="0" borderId="25" xfId="64" applyNumberFormat="1" applyFont="1" applyFill="1" applyBorder="1" applyAlignment="1">
      <alignment horizontal="center" vertical="center" wrapText="1"/>
      <protection/>
    </xf>
    <xf numFmtId="49" fontId="49" fillId="0" borderId="24" xfId="64" applyNumberFormat="1" applyFont="1" applyFill="1" applyBorder="1" applyAlignment="1">
      <alignment horizontal="center" vertical="center" wrapText="1"/>
      <protection/>
    </xf>
    <xf numFmtId="49" fontId="49" fillId="0" borderId="12" xfId="64" applyNumberFormat="1" applyFont="1" applyFill="1" applyBorder="1" applyAlignment="1">
      <alignment horizontal="center" vertical="center" wrapText="1"/>
      <protection/>
    </xf>
    <xf numFmtId="49" fontId="49" fillId="0" borderId="94" xfId="64" applyNumberFormat="1" applyFont="1" applyFill="1" applyBorder="1" applyAlignment="1">
      <alignment horizontal="center" vertical="center" wrapText="1"/>
      <protection/>
    </xf>
    <xf numFmtId="49" fontId="49" fillId="0" borderId="26" xfId="64" applyNumberFormat="1" applyFont="1" applyFill="1" applyBorder="1" applyAlignment="1">
      <alignment horizontal="center" vertical="center" wrapText="1"/>
      <protection/>
    </xf>
    <xf numFmtId="49" fontId="49" fillId="0" borderId="22" xfId="64" applyNumberFormat="1" applyFont="1" applyFill="1" applyBorder="1" applyAlignment="1">
      <alignment horizontal="center" vertical="center" wrapText="1"/>
      <protection/>
    </xf>
    <xf numFmtId="49" fontId="49" fillId="0" borderId="22" xfId="64" applyNumberFormat="1" applyFont="1" applyFill="1" applyBorder="1" applyAlignment="1">
      <alignment horizontal="center" vertical="center" wrapText="1"/>
      <protection/>
    </xf>
    <xf numFmtId="49" fontId="49" fillId="0" borderId="94" xfId="64" applyNumberFormat="1" applyFont="1" applyFill="1" applyBorder="1" applyAlignment="1">
      <alignment horizontal="center" vertical="center" wrapText="1"/>
      <protection/>
    </xf>
    <xf numFmtId="0" fontId="49" fillId="0" borderId="94" xfId="64" applyFont="1" applyFill="1" applyBorder="1" applyAlignment="1">
      <alignment horizontal="center" vertical="center" wrapText="1"/>
      <protection/>
    </xf>
    <xf numFmtId="49" fontId="49" fillId="0" borderId="22" xfId="64" applyNumberFormat="1" applyFont="1" applyFill="1" applyBorder="1" applyAlignment="1">
      <alignment horizontal="center" vertical="top" wrapText="1"/>
      <protection/>
    </xf>
    <xf numFmtId="49" fontId="49" fillId="0" borderId="96" xfId="64" applyNumberFormat="1" applyFont="1" applyFill="1" applyBorder="1" applyAlignment="1">
      <alignment horizontal="center" vertical="center" wrapText="1"/>
      <protection/>
    </xf>
    <xf numFmtId="49" fontId="43" fillId="0" borderId="22" xfId="64" applyNumberFormat="1" applyFont="1" applyFill="1" applyBorder="1" applyAlignment="1">
      <alignment horizontal="center" vertical="center" wrapText="1"/>
      <protection/>
    </xf>
    <xf numFmtId="49" fontId="49" fillId="0" borderId="96" xfId="64" applyNumberFormat="1" applyFont="1" applyFill="1" applyBorder="1" applyAlignment="1">
      <alignment horizontal="center" vertical="center" wrapText="1"/>
      <protection/>
    </xf>
    <xf numFmtId="0" fontId="49" fillId="0" borderId="96" xfId="64" applyFont="1" applyFill="1" applyBorder="1" applyAlignment="1">
      <alignment horizontal="center" vertical="center"/>
      <protection/>
    </xf>
    <xf numFmtId="49" fontId="49" fillId="0" borderId="17" xfId="64" applyNumberFormat="1" applyFont="1" applyFill="1" applyBorder="1" applyAlignment="1">
      <alignment horizontal="center" vertical="center" wrapText="1"/>
      <protection/>
    </xf>
    <xf numFmtId="49" fontId="49" fillId="0" borderId="18" xfId="64" applyNumberFormat="1" applyFont="1" applyFill="1" applyBorder="1" applyAlignment="1">
      <alignment horizontal="center" vertical="center" wrapText="1"/>
      <protection/>
    </xf>
    <xf numFmtId="49" fontId="49" fillId="0" borderId="18" xfId="64" applyNumberFormat="1" applyFont="1" applyFill="1" applyBorder="1" applyAlignment="1">
      <alignment horizontal="center" vertical="center" wrapText="1"/>
      <protection/>
    </xf>
    <xf numFmtId="49" fontId="49" fillId="0" borderId="95" xfId="64" applyNumberFormat="1" applyFont="1" applyFill="1" applyBorder="1" applyAlignment="1">
      <alignment horizontal="center" vertical="center" wrapText="1"/>
      <protection/>
    </xf>
    <xf numFmtId="49" fontId="49" fillId="0" borderId="95" xfId="64" applyNumberFormat="1" applyFont="1" applyFill="1" applyBorder="1" applyAlignment="1">
      <alignment horizontal="center" vertical="center" wrapText="1"/>
      <protection/>
    </xf>
    <xf numFmtId="188" fontId="34" fillId="0" borderId="22" xfId="64" applyNumberFormat="1" applyFont="1" applyFill="1" applyBorder="1" applyAlignment="1">
      <alignment horizontal="right" vertical="top" wrapText="1"/>
      <protection/>
    </xf>
    <xf numFmtId="188" fontId="34" fillId="0" borderId="18" xfId="64" applyNumberFormat="1" applyFont="1" applyFill="1" applyBorder="1" applyAlignment="1">
      <alignment horizontal="right" vertical="top" wrapText="1"/>
      <protection/>
    </xf>
    <xf numFmtId="188" fontId="34" fillId="0" borderId="95" xfId="64" applyNumberFormat="1" applyFont="1" applyFill="1" applyBorder="1" applyAlignment="1">
      <alignment horizontal="right" vertical="top" wrapText="1"/>
      <protection/>
    </xf>
    <xf numFmtId="188" fontId="34" fillId="0" borderId="13" xfId="64" applyNumberFormat="1" applyFont="1" applyFill="1" applyBorder="1" applyAlignment="1">
      <alignment horizontal="right" vertical="top" wrapText="1"/>
      <protection/>
    </xf>
    <xf numFmtId="188" fontId="34" fillId="0" borderId="94" xfId="64" applyNumberFormat="1" applyFont="1" applyFill="1" applyBorder="1" applyAlignment="1">
      <alignment horizontal="right" vertical="top" wrapText="1"/>
      <protection/>
    </xf>
    <xf numFmtId="0" fontId="44" fillId="0" borderId="95" xfId="64" applyFont="1" applyBorder="1" applyAlignment="1">
      <alignment horizontal="center" vertical="center" wrapText="1"/>
      <protection/>
    </xf>
    <xf numFmtId="49" fontId="49" fillId="0" borderId="13" xfId="64" applyNumberFormat="1" applyFont="1" applyFill="1" applyBorder="1" applyAlignment="1">
      <alignment horizontal="center" vertical="center" wrapText="1"/>
      <protection/>
    </xf>
    <xf numFmtId="188" fontId="34" fillId="0" borderId="94" xfId="52" applyNumberFormat="1" applyFont="1" applyFill="1" applyBorder="1" applyAlignment="1">
      <alignment horizontal="right" vertical="top" wrapText="1"/>
    </xf>
    <xf numFmtId="188" fontId="34" fillId="0" borderId="13" xfId="52" applyNumberFormat="1" applyFont="1" applyFill="1" applyBorder="1" applyAlignment="1">
      <alignment horizontal="right" vertical="top" wrapText="1"/>
    </xf>
    <xf numFmtId="188" fontId="34" fillId="0" borderId="96" xfId="52" applyNumberFormat="1" applyFont="1" applyFill="1" applyBorder="1" applyAlignment="1">
      <alignment horizontal="right" vertical="top" wrapText="1"/>
    </xf>
    <xf numFmtId="188" fontId="34" fillId="0" borderId="95" xfId="52" applyNumberFormat="1" applyFont="1" applyFill="1" applyBorder="1" applyAlignment="1">
      <alignment horizontal="right" vertical="top" wrapText="1"/>
    </xf>
    <xf numFmtId="49" fontId="49" fillId="0" borderId="94" xfId="64" applyNumberFormat="1" applyFont="1" applyFill="1" applyBorder="1" applyAlignment="1">
      <alignment horizontal="left" vertical="center" wrapText="1"/>
      <protection/>
    </xf>
    <xf numFmtId="49" fontId="49" fillId="0" borderId="95" xfId="64" applyNumberFormat="1" applyFont="1" applyFill="1" applyBorder="1" applyAlignment="1">
      <alignment horizontal="left" vertical="center" wrapText="1"/>
      <protection/>
    </xf>
    <xf numFmtId="188" fontId="34" fillId="0" borderId="96" xfId="64" applyNumberFormat="1" applyFont="1" applyFill="1" applyBorder="1" applyAlignment="1">
      <alignment horizontal="right" vertical="top" wrapText="1"/>
      <protection/>
    </xf>
    <xf numFmtId="0" fontId="49" fillId="0" borderId="12" xfId="64" applyFont="1" applyFill="1" applyBorder="1" applyAlignment="1">
      <alignment horizontal="right"/>
      <protection/>
    </xf>
    <xf numFmtId="0" fontId="49" fillId="0" borderId="12" xfId="64" applyFont="1" applyFill="1" applyBorder="1" applyAlignment="1">
      <alignment horizontal="left"/>
      <protection/>
    </xf>
    <xf numFmtId="0" fontId="49" fillId="0" borderId="0" xfId="64" applyFont="1" applyFill="1" applyAlignment="1">
      <alignment horizontal="left"/>
      <protection/>
    </xf>
    <xf numFmtId="0" fontId="4" fillId="0" borderId="10" xfId="64" applyFont="1" applyFill="1" applyBorder="1" applyAlignment="1">
      <alignment horizontal="center" vertical="top"/>
      <protection/>
    </xf>
    <xf numFmtId="0" fontId="8" fillId="0" borderId="0" xfId="64" applyFont="1" applyFill="1">
      <alignment/>
      <protection/>
    </xf>
    <xf numFmtId="0" fontId="6" fillId="0" borderId="11" xfId="64" applyFont="1" applyFill="1" applyBorder="1" applyAlignment="1">
      <alignment horizontal="center" vertical="top"/>
      <protection/>
    </xf>
    <xf numFmtId="0" fontId="29" fillId="0" borderId="13" xfId="64" applyFont="1" applyFill="1" applyBorder="1" applyAlignment="1">
      <alignment horizontal="center" vertical="top"/>
      <protection/>
    </xf>
    <xf numFmtId="0" fontId="29" fillId="0" borderId="23" xfId="64" applyFont="1" applyFill="1" applyBorder="1" applyAlignment="1">
      <alignment horizontal="center" vertical="top"/>
      <protection/>
    </xf>
    <xf numFmtId="0" fontId="29" fillId="0" borderId="25" xfId="64" applyFont="1" applyFill="1" applyBorder="1" applyAlignment="1">
      <alignment horizontal="center" vertical="top"/>
      <protection/>
    </xf>
    <xf numFmtId="0" fontId="29" fillId="0" borderId="94" xfId="64" applyFont="1" applyFill="1" applyBorder="1" applyAlignment="1">
      <alignment horizontal="center" vertical="center"/>
      <protection/>
    </xf>
    <xf numFmtId="0" fontId="29" fillId="0" borderId="26" xfId="64" applyFont="1" applyFill="1" applyBorder="1" applyAlignment="1">
      <alignment horizontal="center"/>
      <protection/>
    </xf>
    <xf numFmtId="0" fontId="29" fillId="0" borderId="22" xfId="64" applyFont="1" applyFill="1" applyBorder="1" applyAlignment="1">
      <alignment horizontal="center"/>
      <protection/>
    </xf>
    <xf numFmtId="0" fontId="29" fillId="0" borderId="24" xfId="64" applyFont="1" applyFill="1" applyBorder="1" applyAlignment="1">
      <alignment horizontal="center"/>
      <protection/>
    </xf>
    <xf numFmtId="0" fontId="29" fillId="0" borderId="49" xfId="64" applyFont="1" applyFill="1" applyBorder="1" applyAlignment="1">
      <alignment horizontal="center"/>
      <protection/>
    </xf>
    <xf numFmtId="0" fontId="29" fillId="0" borderId="49" xfId="64" applyFont="1" applyFill="1" applyBorder="1" applyAlignment="1">
      <alignment horizontal="center" vertical="center"/>
      <protection/>
    </xf>
    <xf numFmtId="0" fontId="29" fillId="0" borderId="23" xfId="64" applyFont="1" applyFill="1" applyBorder="1" applyAlignment="1">
      <alignment horizontal="center" vertical="center"/>
      <protection/>
    </xf>
    <xf numFmtId="0" fontId="29" fillId="0" borderId="96" xfId="64" applyFont="1" applyFill="1" applyBorder="1" applyAlignment="1">
      <alignment horizontal="center" vertical="center"/>
      <protection/>
    </xf>
    <xf numFmtId="0" fontId="29" fillId="0" borderId="17" xfId="64" applyFont="1" applyFill="1" applyBorder="1" applyAlignment="1">
      <alignment horizontal="left"/>
      <protection/>
    </xf>
    <xf numFmtId="0" fontId="29" fillId="0" borderId="18" xfId="64" applyFont="1" applyFill="1" applyBorder="1" applyAlignment="1">
      <alignment horizontal="left"/>
      <protection/>
    </xf>
    <xf numFmtId="0" fontId="29" fillId="0" borderId="49" xfId="64" applyFont="1" applyFill="1" applyBorder="1" applyAlignment="1">
      <alignment horizontal="center"/>
      <protection/>
    </xf>
    <xf numFmtId="0" fontId="29" fillId="0" borderId="95" xfId="64" applyFont="1" applyFill="1" applyBorder="1" applyAlignment="1">
      <alignment horizontal="center" vertical="center"/>
      <protection/>
    </xf>
    <xf numFmtId="0" fontId="29" fillId="0" borderId="49" xfId="64" applyFont="1" applyFill="1" applyBorder="1" applyAlignment="1">
      <alignment vertical="center"/>
      <protection/>
    </xf>
    <xf numFmtId="0" fontId="29" fillId="0" borderId="49" xfId="64" applyFont="1" applyFill="1" applyBorder="1">
      <alignment/>
      <protection/>
    </xf>
    <xf numFmtId="0" fontId="29" fillId="0" borderId="49" xfId="64" applyFont="1" applyFill="1" applyBorder="1" applyAlignment="1">
      <alignment horizontal="right" vertical="center"/>
      <protection/>
    </xf>
    <xf numFmtId="0" fontId="7" fillId="0" borderId="94" xfId="64" applyFont="1" applyFill="1" applyBorder="1" applyAlignment="1">
      <alignment vertical="top" wrapText="1"/>
      <protection/>
    </xf>
    <xf numFmtId="0" fontId="7" fillId="0" borderId="96" xfId="64" applyFont="1" applyFill="1" applyBorder="1" applyAlignment="1">
      <alignment vertical="top"/>
      <protection/>
    </xf>
    <xf numFmtId="0" fontId="7" fillId="0" borderId="95" xfId="64" applyFont="1" applyFill="1" applyBorder="1" applyAlignment="1">
      <alignment vertical="top"/>
      <protection/>
    </xf>
    <xf numFmtId="0" fontId="29" fillId="0" borderId="94" xfId="64" applyFont="1" applyFill="1" applyBorder="1" applyAlignment="1">
      <alignment vertical="center"/>
      <protection/>
    </xf>
    <xf numFmtId="0" fontId="7" fillId="0" borderId="94" xfId="64" applyFont="1" applyFill="1" applyBorder="1" applyAlignment="1">
      <alignment vertical="top"/>
      <protection/>
    </xf>
    <xf numFmtId="0" fontId="29" fillId="0" borderId="96" xfId="64" applyFont="1" applyFill="1" applyBorder="1" applyAlignment="1">
      <alignment vertical="center"/>
      <protection/>
    </xf>
    <xf numFmtId="0" fontId="29" fillId="0" borderId="95" xfId="64" applyFont="1" applyFill="1" applyBorder="1" applyAlignment="1">
      <alignment vertical="center"/>
      <protection/>
    </xf>
    <xf numFmtId="0" fontId="29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29" fillId="0" borderId="15" xfId="64" applyFont="1" applyFill="1" applyBorder="1" applyAlignment="1">
      <alignment horizontal="right" vertical="center"/>
      <protection/>
    </xf>
    <xf numFmtId="0" fontId="29" fillId="0" borderId="97" xfId="64" applyFont="1" applyFill="1" applyBorder="1" applyAlignment="1">
      <alignment horizontal="center" vertical="center"/>
      <protection/>
    </xf>
    <xf numFmtId="0" fontId="29" fillId="0" borderId="42" xfId="64" applyFont="1" applyFill="1" applyBorder="1" applyAlignment="1">
      <alignment horizontal="center" vertical="center"/>
      <protection/>
    </xf>
    <xf numFmtId="0" fontId="29" fillId="33" borderId="42" xfId="64" applyFont="1" applyFill="1" applyBorder="1" applyAlignment="1">
      <alignment horizontal="center" vertical="center"/>
      <protection/>
    </xf>
    <xf numFmtId="0" fontId="29" fillId="33" borderId="42" xfId="64" applyFont="1" applyFill="1" applyBorder="1" applyAlignment="1">
      <alignment horizontal="center" vertical="center" wrapText="1"/>
      <protection/>
    </xf>
    <xf numFmtId="0" fontId="29" fillId="0" borderId="43" xfId="64" applyFont="1" applyFill="1" applyBorder="1" applyAlignment="1">
      <alignment horizontal="center" vertical="center"/>
      <protection/>
    </xf>
    <xf numFmtId="0" fontId="29" fillId="0" borderId="98" xfId="64" applyFont="1" applyFill="1" applyBorder="1" applyAlignment="1">
      <alignment horizontal="center" vertical="center"/>
      <protection/>
    </xf>
    <xf numFmtId="0" fontId="29" fillId="0" borderId="99" xfId="64" applyFont="1" applyFill="1" applyBorder="1" applyAlignment="1">
      <alignment horizontal="center" vertical="center"/>
      <protection/>
    </xf>
    <xf numFmtId="0" fontId="29" fillId="0" borderId="99" xfId="64" applyFont="1" applyFill="1" applyBorder="1" applyAlignment="1">
      <alignment horizontal="center" vertical="center"/>
      <protection/>
    </xf>
    <xf numFmtId="0" fontId="29" fillId="33" borderId="99" xfId="64" applyFont="1" applyFill="1" applyBorder="1" applyAlignment="1">
      <alignment horizontal="center" vertical="center"/>
      <protection/>
    </xf>
    <xf numFmtId="0" fontId="29" fillId="0" borderId="100" xfId="64" applyFont="1" applyFill="1" applyBorder="1" applyAlignment="1">
      <alignment horizontal="center" vertical="center"/>
      <protection/>
    </xf>
    <xf numFmtId="0" fontId="29" fillId="0" borderId="40" xfId="64" applyFont="1" applyFill="1" applyBorder="1" applyAlignment="1">
      <alignment horizontal="center" vertical="center"/>
      <protection/>
    </xf>
    <xf numFmtId="0" fontId="29" fillId="0" borderId="101" xfId="64" applyFont="1" applyFill="1" applyBorder="1" applyAlignment="1">
      <alignment horizontal="center" vertical="center"/>
      <protection/>
    </xf>
    <xf numFmtId="0" fontId="7" fillId="0" borderId="101" xfId="64" applyFont="1" applyFill="1" applyBorder="1" applyAlignment="1">
      <alignment horizontal="right" vertical="center"/>
      <protection/>
    </xf>
    <xf numFmtId="0" fontId="29" fillId="0" borderId="41" xfId="64" applyFont="1" applyFill="1" applyBorder="1" applyAlignment="1">
      <alignment horizontal="center" vertical="center"/>
      <protection/>
    </xf>
    <xf numFmtId="0" fontId="29" fillId="0" borderId="47" xfId="64" applyFont="1" applyFill="1" applyBorder="1" applyAlignment="1">
      <alignment horizontal="center" vertical="center"/>
      <protection/>
    </xf>
    <xf numFmtId="189" fontId="29" fillId="0" borderId="95" xfId="64" applyNumberFormat="1" applyFont="1" applyFill="1" applyBorder="1" applyAlignment="1">
      <alignment horizontal="right" vertical="center"/>
      <protection/>
    </xf>
    <xf numFmtId="189" fontId="29" fillId="0" borderId="102" xfId="64" applyNumberFormat="1" applyFont="1" applyFill="1" applyBorder="1" applyAlignment="1">
      <alignment horizontal="right" vertical="center"/>
      <protection/>
    </xf>
    <xf numFmtId="0" fontId="29" fillId="0" borderId="47" xfId="64" applyFont="1" applyFill="1" applyBorder="1" applyAlignment="1">
      <alignment horizontal="center" vertical="center"/>
      <protection/>
    </xf>
    <xf numFmtId="0" fontId="29" fillId="0" borderId="49" xfId="64" applyFont="1" applyFill="1" applyBorder="1" applyAlignment="1">
      <alignment horizontal="center" vertical="center"/>
      <protection/>
    </xf>
    <xf numFmtId="189" fontId="29" fillId="0" borderId="49" xfId="64" applyNumberFormat="1" applyFont="1" applyFill="1" applyBorder="1" applyAlignment="1">
      <alignment horizontal="right" vertical="center"/>
      <protection/>
    </xf>
    <xf numFmtId="189" fontId="29" fillId="0" borderId="50" xfId="64" applyNumberFormat="1" applyFont="1" applyFill="1" applyBorder="1" applyAlignment="1">
      <alignment horizontal="right" vertical="center"/>
      <protection/>
    </xf>
    <xf numFmtId="0" fontId="29" fillId="0" borderId="103" xfId="64" applyFont="1" applyFill="1" applyBorder="1" applyAlignment="1">
      <alignment horizontal="center" vertical="center"/>
      <protection/>
    </xf>
    <xf numFmtId="189" fontId="29" fillId="33" borderId="49" xfId="64" applyNumberFormat="1" applyFont="1" applyFill="1" applyBorder="1" applyAlignment="1">
      <alignment horizontal="right" vertical="center"/>
      <protection/>
    </xf>
    <xf numFmtId="0" fontId="29" fillId="0" borderId="104" xfId="64" applyFont="1" applyFill="1" applyBorder="1" applyAlignment="1">
      <alignment horizontal="center" vertical="center"/>
      <protection/>
    </xf>
    <xf numFmtId="189" fontId="29" fillId="0" borderId="99" xfId="64" applyNumberFormat="1" applyFont="1" applyFill="1" applyBorder="1" applyAlignment="1">
      <alignment horizontal="right" vertical="center"/>
      <protection/>
    </xf>
    <xf numFmtId="189" fontId="29" fillId="0" borderId="94" xfId="64" applyNumberFormat="1" applyFont="1" applyFill="1" applyBorder="1" applyAlignment="1">
      <alignment horizontal="right" vertical="center"/>
      <protection/>
    </xf>
    <xf numFmtId="189" fontId="29" fillId="0" borderId="105" xfId="64" applyNumberFormat="1" applyFont="1" applyFill="1" applyBorder="1" applyAlignment="1">
      <alignment horizontal="right" vertical="center"/>
      <protection/>
    </xf>
    <xf numFmtId="38" fontId="29" fillId="0" borderId="87" xfId="52" applyFont="1" applyFill="1" applyBorder="1" applyAlignment="1">
      <alignment horizontal="center" vertical="center"/>
    </xf>
    <xf numFmtId="0" fontId="29" fillId="0" borderId="90" xfId="64" applyFont="1" applyFill="1" applyBorder="1" applyAlignment="1">
      <alignment horizontal="center" vertical="center"/>
      <protection/>
    </xf>
    <xf numFmtId="189" fontId="29" fillId="0" borderId="106" xfId="64" applyNumberFormat="1" applyFont="1" applyFill="1" applyBorder="1" applyAlignment="1">
      <alignment horizontal="right" vertical="center"/>
      <protection/>
    </xf>
    <xf numFmtId="189" fontId="29" fillId="0" borderId="85" xfId="52" applyNumberFormat="1" applyFont="1" applyFill="1" applyBorder="1" applyAlignment="1">
      <alignment horizontal="right" vertical="center"/>
    </xf>
    <xf numFmtId="189" fontId="29" fillId="0" borderId="88" xfId="52" applyNumberFormat="1" applyFont="1" applyFill="1" applyBorder="1" applyAlignment="1">
      <alignment horizontal="right" vertical="center"/>
    </xf>
    <xf numFmtId="38" fontId="0" fillId="0" borderId="0" xfId="52" applyFont="1" applyFill="1" applyAlignment="1">
      <alignment horizontal="center" vertical="center"/>
    </xf>
    <xf numFmtId="38" fontId="7" fillId="0" borderId="107" xfId="52" applyFont="1" applyFill="1" applyBorder="1" applyAlignment="1">
      <alignment horizontal="center" vertical="center"/>
    </xf>
    <xf numFmtId="0" fontId="7" fillId="0" borderId="108" xfId="64" applyFont="1" applyFill="1" applyBorder="1" applyAlignment="1">
      <alignment horizontal="center" vertical="center"/>
      <protection/>
    </xf>
    <xf numFmtId="189" fontId="29" fillId="0" borderId="42" xfId="52" applyNumberFormat="1" applyFont="1" applyFill="1" applyBorder="1" applyAlignment="1">
      <alignment horizontal="right" vertical="center"/>
    </xf>
    <xf numFmtId="189" fontId="29" fillId="0" borderId="43" xfId="52" applyNumberFormat="1" applyFont="1" applyFill="1" applyBorder="1" applyAlignment="1">
      <alignment horizontal="right" vertical="center"/>
    </xf>
    <xf numFmtId="38" fontId="29" fillId="0" borderId="109" xfId="52" applyFont="1" applyFill="1" applyBorder="1" applyAlignment="1">
      <alignment horizontal="center" vertical="center"/>
    </xf>
    <xf numFmtId="0" fontId="29" fillId="0" borderId="109" xfId="64" applyFont="1" applyFill="1" applyBorder="1" applyAlignment="1">
      <alignment horizontal="center" vertical="center"/>
      <protection/>
    </xf>
    <xf numFmtId="0" fontId="29" fillId="0" borderId="95" xfId="64" applyFont="1" applyFill="1" applyBorder="1" applyAlignment="1">
      <alignment horizontal="center" vertical="center"/>
      <protection/>
    </xf>
    <xf numFmtId="0" fontId="29" fillId="0" borderId="110" xfId="64" applyFont="1" applyFill="1" applyBorder="1" applyAlignment="1">
      <alignment horizontal="center" vertical="center"/>
      <protection/>
    </xf>
    <xf numFmtId="189" fontId="29" fillId="0" borderId="100" xfId="64" applyNumberFormat="1" applyFont="1" applyFill="1" applyBorder="1" applyAlignment="1">
      <alignment horizontal="right" vertical="center"/>
      <protection/>
    </xf>
    <xf numFmtId="38" fontId="29" fillId="0" borderId="111" xfId="52" applyFont="1" applyFill="1" applyBorder="1" applyAlignment="1">
      <alignment horizontal="center" vertical="center"/>
    </xf>
    <xf numFmtId="0" fontId="29" fillId="0" borderId="106" xfId="64" applyFont="1" applyFill="1" applyBorder="1" applyAlignment="1">
      <alignment horizontal="center" vertical="center"/>
      <protection/>
    </xf>
    <xf numFmtId="189" fontId="29" fillId="0" borderId="85" xfId="64" applyNumberFormat="1" applyFont="1" applyFill="1" applyBorder="1" applyAlignment="1">
      <alignment horizontal="right" vertical="center"/>
      <protection/>
    </xf>
    <xf numFmtId="189" fontId="29" fillId="0" borderId="106" xfId="52" applyNumberFormat="1" applyFont="1" applyFill="1" applyBorder="1" applyAlignment="1">
      <alignment horizontal="right" vertical="center"/>
    </xf>
    <xf numFmtId="189" fontId="29" fillId="0" borderId="112" xfId="52" applyNumberFormat="1" applyFont="1" applyFill="1" applyBorder="1" applyAlignment="1">
      <alignment horizontal="right" vertical="center"/>
    </xf>
    <xf numFmtId="0" fontId="8" fillId="0" borderId="0" xfId="64" applyFont="1" applyFill="1" applyAlignment="1">
      <alignment horizontal="left" vertical="center"/>
      <protection/>
    </xf>
    <xf numFmtId="14" fontId="8" fillId="0" borderId="0" xfId="64" applyNumberFormat="1" applyFont="1" applyFill="1" applyAlignment="1">
      <alignment horizontal="center" vertical="center"/>
      <protection/>
    </xf>
    <xf numFmtId="0" fontId="42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vertical="center"/>
      <protection/>
    </xf>
    <xf numFmtId="0" fontId="44" fillId="0" borderId="0" xfId="64" applyFont="1" applyFill="1" applyAlignment="1">
      <alignment vertical="center"/>
      <protection/>
    </xf>
    <xf numFmtId="0" fontId="44" fillId="0" borderId="49" xfId="64" applyFont="1" applyFill="1" applyBorder="1" applyAlignment="1">
      <alignment horizontal="center" vertical="center" wrapText="1"/>
      <protection/>
    </xf>
    <xf numFmtId="190" fontId="67" fillId="0" borderId="49" xfId="64" applyNumberFormat="1" applyFont="1" applyBorder="1" applyAlignment="1">
      <alignment horizontal="center" vertical="center" wrapText="1"/>
      <protection/>
    </xf>
    <xf numFmtId="0" fontId="29" fillId="33" borderId="49" xfId="64" applyFont="1" applyFill="1" applyBorder="1" applyAlignment="1">
      <alignment horizontal="left" vertical="center" wrapText="1"/>
      <protection/>
    </xf>
    <xf numFmtId="0" fontId="8" fillId="0" borderId="49" xfId="64" applyFont="1" applyBorder="1" applyAlignment="1">
      <alignment horizontal="center" vertical="center" shrinkToFit="1"/>
      <protection/>
    </xf>
    <xf numFmtId="0" fontId="8" fillId="0" borderId="49" xfId="64" applyFont="1" applyBorder="1" applyAlignment="1">
      <alignment horizontal="center" vertical="center"/>
      <protection/>
    </xf>
    <xf numFmtId="190" fontId="67" fillId="0" borderId="49" xfId="64" applyNumberFormat="1" applyFont="1" applyBorder="1" applyAlignment="1">
      <alignment horizontal="center" vertical="center"/>
      <protection/>
    </xf>
    <xf numFmtId="0" fontId="29" fillId="33" borderId="49" xfId="64" applyFont="1" applyFill="1" applyBorder="1" applyAlignment="1">
      <alignment horizontal="left" vertical="center" wrapText="1" shrinkToFit="1"/>
      <protection/>
    </xf>
    <xf numFmtId="49" fontId="67" fillId="0" borderId="49" xfId="64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8667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5325"/>
          <a:ext cx="16859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0" y="695325"/>
          <a:ext cx="8667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38100" y="695325"/>
          <a:ext cx="16859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5</xdr:row>
      <xdr:rowOff>9525</xdr:rowOff>
    </xdr:to>
    <xdr:sp>
      <xdr:nvSpPr>
        <xdr:cNvPr id="5" name="Line 1"/>
        <xdr:cNvSpPr>
          <a:spLocks/>
        </xdr:cNvSpPr>
      </xdr:nvSpPr>
      <xdr:spPr>
        <a:xfrm>
          <a:off x="0" y="695325"/>
          <a:ext cx="8667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6" name="Line 2"/>
        <xdr:cNvSpPr>
          <a:spLocks/>
        </xdr:cNvSpPr>
      </xdr:nvSpPr>
      <xdr:spPr>
        <a:xfrm>
          <a:off x="38100" y="695325"/>
          <a:ext cx="16859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0" y="695325"/>
          <a:ext cx="8667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8" name="Line 2"/>
        <xdr:cNvSpPr>
          <a:spLocks/>
        </xdr:cNvSpPr>
      </xdr:nvSpPr>
      <xdr:spPr>
        <a:xfrm>
          <a:off x="38100" y="695325"/>
          <a:ext cx="16859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85" zoomScaleNormal="85" zoomScalePageLayoutView="0" workbookViewId="0" topLeftCell="A1">
      <selection activeCell="Q4" sqref="Q4"/>
    </sheetView>
  </sheetViews>
  <sheetFormatPr defaultColWidth="8.796875" defaultRowHeight="14.25"/>
  <cols>
    <col min="1" max="1" width="1.390625" style="97" customWidth="1"/>
    <col min="2" max="2" width="14" style="97" customWidth="1"/>
    <col min="3" max="3" width="11.19921875" style="97" bestFit="1" customWidth="1"/>
    <col min="4" max="4" width="12.19921875" style="97" bestFit="1" customWidth="1"/>
    <col min="5" max="5" width="11.3984375" style="97" bestFit="1" customWidth="1"/>
    <col min="6" max="6" width="6" style="97" bestFit="1" customWidth="1"/>
    <col min="7" max="7" width="10" style="97" bestFit="1" customWidth="1"/>
    <col min="8" max="9" width="9.09765625" style="97" bestFit="1" customWidth="1"/>
    <col min="10" max="10" width="6.3984375" style="98" bestFit="1" customWidth="1"/>
    <col min="11" max="11" width="10.19921875" style="97" bestFit="1" customWidth="1"/>
    <col min="12" max="12" width="9.09765625" style="97" bestFit="1" customWidth="1"/>
    <col min="13" max="13" width="9.5" style="97" bestFit="1" customWidth="1"/>
    <col min="14" max="14" width="6" style="98" bestFit="1" customWidth="1"/>
    <col min="15" max="15" width="10" style="97" bestFit="1" customWidth="1"/>
    <col min="16" max="16" width="9.09765625" style="97" bestFit="1" customWidth="1"/>
    <col min="17" max="17" width="9.5" style="97" bestFit="1" customWidth="1"/>
    <col min="18" max="18" width="6.3984375" style="98" bestFit="1" customWidth="1"/>
    <col min="19" max="19" width="9.09765625" style="97" bestFit="1" customWidth="1"/>
    <col min="20" max="21" width="9.09765625" style="97" customWidth="1"/>
    <col min="22" max="22" width="6" style="98" bestFit="1" customWidth="1"/>
    <col min="23" max="16384" width="9" style="97" customWidth="1"/>
  </cols>
  <sheetData>
    <row r="1" spans="1:2" ht="9" customHeight="1">
      <c r="A1" s="96"/>
      <c r="B1" s="96"/>
    </row>
    <row r="2" spans="1:2" ht="29.25" customHeight="1">
      <c r="A2" s="96"/>
      <c r="B2" s="96"/>
    </row>
    <row r="3" spans="1:22" ht="24.75" customHeight="1">
      <c r="A3" s="99"/>
      <c r="B3" s="100" t="s">
        <v>173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9.5" customHeight="1" thickBot="1">
      <c r="A4" s="102"/>
      <c r="B4" s="102"/>
      <c r="C4" s="103"/>
      <c r="D4" s="103"/>
      <c r="E4" s="103"/>
      <c r="F4" s="103"/>
      <c r="G4" s="103"/>
      <c r="H4" s="103"/>
      <c r="I4" s="103"/>
      <c r="J4" s="104"/>
      <c r="K4" s="103"/>
      <c r="L4" s="103"/>
      <c r="M4" s="103"/>
      <c r="N4" s="104"/>
      <c r="O4" s="103"/>
      <c r="P4" s="103"/>
      <c r="Q4" s="103"/>
      <c r="R4" s="104"/>
      <c r="S4" s="103"/>
      <c r="T4" s="105" t="s">
        <v>148</v>
      </c>
      <c r="U4" s="105"/>
      <c r="V4" s="106"/>
    </row>
    <row r="5" spans="1:22" ht="15.75" customHeight="1">
      <c r="A5" s="102"/>
      <c r="B5" s="107" t="s">
        <v>149</v>
      </c>
      <c r="C5" s="108" t="s">
        <v>174</v>
      </c>
      <c r="D5" s="109" t="s">
        <v>175</v>
      </c>
      <c r="E5" s="110" t="s">
        <v>176</v>
      </c>
      <c r="F5" s="111" t="s">
        <v>150</v>
      </c>
      <c r="G5" s="112" t="s">
        <v>151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</row>
    <row r="6" spans="1:22" ht="15.75" customHeight="1">
      <c r="A6" s="102"/>
      <c r="B6" s="115"/>
      <c r="C6" s="116"/>
      <c r="D6" s="117"/>
      <c r="E6" s="118"/>
      <c r="F6" s="119"/>
      <c r="G6" s="120" t="s">
        <v>152</v>
      </c>
      <c r="H6" s="121"/>
      <c r="I6" s="121"/>
      <c r="J6" s="121"/>
      <c r="K6" s="121"/>
      <c r="L6" s="121"/>
      <c r="M6" s="121"/>
      <c r="N6" s="121"/>
      <c r="O6" s="122" t="s">
        <v>153</v>
      </c>
      <c r="P6" s="121"/>
      <c r="Q6" s="121"/>
      <c r="R6" s="121"/>
      <c r="S6" s="121"/>
      <c r="T6" s="121"/>
      <c r="U6" s="121"/>
      <c r="V6" s="123"/>
    </row>
    <row r="7" spans="1:22" ht="15.75" customHeight="1">
      <c r="A7" s="102"/>
      <c r="B7" s="115"/>
      <c r="C7" s="116"/>
      <c r="D7" s="117"/>
      <c r="E7" s="118"/>
      <c r="F7" s="119"/>
      <c r="G7" s="120" t="s">
        <v>154</v>
      </c>
      <c r="H7" s="121"/>
      <c r="I7" s="121"/>
      <c r="J7" s="121"/>
      <c r="K7" s="122" t="s">
        <v>155</v>
      </c>
      <c r="L7" s="121"/>
      <c r="M7" s="121"/>
      <c r="N7" s="121"/>
      <c r="O7" s="122" t="s">
        <v>154</v>
      </c>
      <c r="P7" s="121"/>
      <c r="Q7" s="121"/>
      <c r="R7" s="121"/>
      <c r="S7" s="122" t="s">
        <v>155</v>
      </c>
      <c r="T7" s="121"/>
      <c r="U7" s="121"/>
      <c r="V7" s="123"/>
    </row>
    <row r="8" spans="1:23" ht="22.5" customHeight="1" thickBot="1">
      <c r="A8" s="124"/>
      <c r="B8" s="125"/>
      <c r="C8" s="126"/>
      <c r="D8" s="127"/>
      <c r="E8" s="128"/>
      <c r="F8" s="129"/>
      <c r="G8" s="130" t="s">
        <v>156</v>
      </c>
      <c r="H8" s="131" t="s">
        <v>157</v>
      </c>
      <c r="I8" s="131" t="s">
        <v>158</v>
      </c>
      <c r="J8" s="132" t="s">
        <v>150</v>
      </c>
      <c r="K8" s="133" t="s">
        <v>156</v>
      </c>
      <c r="L8" s="131" t="s">
        <v>157</v>
      </c>
      <c r="M8" s="131" t="s">
        <v>158</v>
      </c>
      <c r="N8" s="132" t="s">
        <v>150</v>
      </c>
      <c r="O8" s="133" t="s">
        <v>156</v>
      </c>
      <c r="P8" s="131" t="s">
        <v>157</v>
      </c>
      <c r="Q8" s="131" t="s">
        <v>158</v>
      </c>
      <c r="R8" s="132" t="s">
        <v>150</v>
      </c>
      <c r="S8" s="133" t="s">
        <v>156</v>
      </c>
      <c r="T8" s="131" t="s">
        <v>157</v>
      </c>
      <c r="U8" s="131" t="s">
        <v>158</v>
      </c>
      <c r="V8" s="134" t="s">
        <v>150</v>
      </c>
      <c r="W8" s="135"/>
    </row>
    <row r="9" spans="1:23" ht="34.5" customHeight="1" thickTop="1">
      <c r="A9" s="136"/>
      <c r="B9" s="137" t="s">
        <v>159</v>
      </c>
      <c r="C9" s="138">
        <v>6917</v>
      </c>
      <c r="D9" s="139">
        <v>900</v>
      </c>
      <c r="E9" s="140">
        <v>450</v>
      </c>
      <c r="F9" s="141">
        <f aca="true" t="shared" si="0" ref="F9:F20">SUM(E9/D9)</f>
        <v>0.5</v>
      </c>
      <c r="G9" s="142" t="s">
        <v>160</v>
      </c>
      <c r="H9" s="142" t="s">
        <v>160</v>
      </c>
      <c r="I9" s="142" t="s">
        <v>160</v>
      </c>
      <c r="J9" s="142" t="s">
        <v>160</v>
      </c>
      <c r="K9" s="143">
        <v>6917</v>
      </c>
      <c r="L9" s="144">
        <v>900</v>
      </c>
      <c r="M9" s="144">
        <v>450</v>
      </c>
      <c r="N9" s="145">
        <f aca="true" t="shared" si="1" ref="N9:N19">SUM(M9/L9)</f>
        <v>0.5</v>
      </c>
      <c r="O9" s="146" t="s">
        <v>160</v>
      </c>
      <c r="P9" s="147" t="s">
        <v>160</v>
      </c>
      <c r="Q9" s="147" t="s">
        <v>160</v>
      </c>
      <c r="R9" s="148" t="s">
        <v>160</v>
      </c>
      <c r="S9" s="146" t="s">
        <v>160</v>
      </c>
      <c r="T9" s="147" t="s">
        <v>160</v>
      </c>
      <c r="U9" s="147" t="s">
        <v>160</v>
      </c>
      <c r="V9" s="149" t="s">
        <v>160</v>
      </c>
      <c r="W9" s="135"/>
    </row>
    <row r="10" spans="1:22" ht="34.5" customHeight="1">
      <c r="A10" s="136"/>
      <c r="B10" s="150" t="s">
        <v>161</v>
      </c>
      <c r="C10" s="151">
        <v>45330</v>
      </c>
      <c r="D10" s="152">
        <v>9053</v>
      </c>
      <c r="E10" s="153">
        <v>70</v>
      </c>
      <c r="F10" s="141">
        <f t="shared" si="0"/>
        <v>0.007732243455208218</v>
      </c>
      <c r="G10" s="154">
        <v>116</v>
      </c>
      <c r="H10" s="155">
        <v>116</v>
      </c>
      <c r="I10" s="155">
        <v>40</v>
      </c>
      <c r="J10" s="156">
        <f aca="true" t="shared" si="2" ref="J10:J16">SUM(I10/H10)</f>
        <v>0.3448275862068966</v>
      </c>
      <c r="K10" s="157">
        <v>45213</v>
      </c>
      <c r="L10" s="155">
        <v>8936</v>
      </c>
      <c r="M10" s="155">
        <v>30</v>
      </c>
      <c r="N10" s="145">
        <f t="shared" si="1"/>
        <v>0.0033572068039391225</v>
      </c>
      <c r="O10" s="146" t="s">
        <v>160</v>
      </c>
      <c r="P10" s="147" t="s">
        <v>160</v>
      </c>
      <c r="Q10" s="147" t="s">
        <v>160</v>
      </c>
      <c r="R10" s="148" t="s">
        <v>160</v>
      </c>
      <c r="S10" s="146" t="s">
        <v>160</v>
      </c>
      <c r="T10" s="147" t="s">
        <v>160</v>
      </c>
      <c r="U10" s="147" t="s">
        <v>160</v>
      </c>
      <c r="V10" s="149" t="s">
        <v>160</v>
      </c>
    </row>
    <row r="11" spans="1:22" ht="34.5" customHeight="1">
      <c r="A11" s="136"/>
      <c r="B11" s="150" t="s">
        <v>162</v>
      </c>
      <c r="C11" s="151">
        <v>10337898</v>
      </c>
      <c r="D11" s="152">
        <v>3967231</v>
      </c>
      <c r="E11" s="153">
        <v>2394354</v>
      </c>
      <c r="F11" s="141">
        <f t="shared" si="0"/>
        <v>0.603532791511258</v>
      </c>
      <c r="G11" s="154">
        <v>8219252</v>
      </c>
      <c r="H11" s="155">
        <v>3156901</v>
      </c>
      <c r="I11" s="155">
        <v>2057328</v>
      </c>
      <c r="J11" s="156">
        <f t="shared" si="2"/>
        <v>0.6516922766979389</v>
      </c>
      <c r="K11" s="157">
        <v>13079</v>
      </c>
      <c r="L11" s="155">
        <v>1610</v>
      </c>
      <c r="M11" s="155">
        <v>640</v>
      </c>
      <c r="N11" s="145">
        <f t="shared" si="1"/>
        <v>0.39751552795031053</v>
      </c>
      <c r="O11" s="157">
        <v>2105567</v>
      </c>
      <c r="P11" s="155">
        <v>808719</v>
      </c>
      <c r="Q11" s="155">
        <v>336386</v>
      </c>
      <c r="R11" s="156">
        <f>SUM(Q11/P11)</f>
        <v>0.4159491739405158</v>
      </c>
      <c r="S11" s="146" t="s">
        <v>160</v>
      </c>
      <c r="T11" s="147" t="s">
        <v>160</v>
      </c>
      <c r="U11" s="147" t="s">
        <v>160</v>
      </c>
      <c r="V11" s="149" t="s">
        <v>160</v>
      </c>
    </row>
    <row r="12" spans="1:22" ht="34.5" customHeight="1">
      <c r="A12" s="158"/>
      <c r="B12" s="150" t="s">
        <v>163</v>
      </c>
      <c r="C12" s="151">
        <v>915480</v>
      </c>
      <c r="D12" s="152">
        <v>106808</v>
      </c>
      <c r="E12" s="159">
        <v>47734</v>
      </c>
      <c r="F12" s="141">
        <f t="shared" si="0"/>
        <v>0.4469140888322972</v>
      </c>
      <c r="G12" s="154">
        <v>268579</v>
      </c>
      <c r="H12" s="155">
        <v>21782</v>
      </c>
      <c r="I12" s="155">
        <v>7907</v>
      </c>
      <c r="J12" s="156">
        <f t="shared" si="2"/>
        <v>0.3630061518685153</v>
      </c>
      <c r="K12" s="157">
        <v>474032</v>
      </c>
      <c r="L12" s="155">
        <v>54339</v>
      </c>
      <c r="M12" s="155">
        <v>29022</v>
      </c>
      <c r="N12" s="145">
        <f t="shared" si="1"/>
        <v>0.534091536465522</v>
      </c>
      <c r="O12" s="157">
        <v>13296</v>
      </c>
      <c r="P12" s="155">
        <v>13296</v>
      </c>
      <c r="Q12" s="155">
        <v>4366</v>
      </c>
      <c r="R12" s="156">
        <f>SUM(Q12/P12)</f>
        <v>0.32836943441636585</v>
      </c>
      <c r="S12" s="157">
        <v>159573</v>
      </c>
      <c r="T12" s="155">
        <v>17391</v>
      </c>
      <c r="U12" s="155">
        <v>6440</v>
      </c>
      <c r="V12" s="160">
        <f aca="true" t="shared" si="3" ref="V12:V17">SUM(U12/T12)</f>
        <v>0.37030648036340635</v>
      </c>
    </row>
    <row r="13" spans="1:22" ht="34.5" customHeight="1">
      <c r="A13" s="158"/>
      <c r="B13" s="150" t="s">
        <v>164</v>
      </c>
      <c r="C13" s="151">
        <v>188360</v>
      </c>
      <c r="D13" s="152">
        <v>24126</v>
      </c>
      <c r="E13" s="153">
        <v>3447</v>
      </c>
      <c r="F13" s="141">
        <f t="shared" si="0"/>
        <v>0.142874906739617</v>
      </c>
      <c r="G13" s="154">
        <v>4921</v>
      </c>
      <c r="H13" s="155">
        <v>3720</v>
      </c>
      <c r="I13" s="155">
        <v>30</v>
      </c>
      <c r="J13" s="156">
        <f t="shared" si="2"/>
        <v>0.008064516129032258</v>
      </c>
      <c r="K13" s="157">
        <v>63805</v>
      </c>
      <c r="L13" s="155">
        <v>5592</v>
      </c>
      <c r="M13" s="155">
        <v>3403</v>
      </c>
      <c r="N13" s="145">
        <f t="shared" si="1"/>
        <v>0.6085479256080114</v>
      </c>
      <c r="O13" s="157">
        <v>14</v>
      </c>
      <c r="P13" s="155">
        <v>14</v>
      </c>
      <c r="Q13" s="155">
        <v>14</v>
      </c>
      <c r="R13" s="156">
        <f>SUM(Q13/P13)</f>
        <v>1</v>
      </c>
      <c r="S13" s="157">
        <v>119620</v>
      </c>
      <c r="T13" s="155">
        <v>14801</v>
      </c>
      <c r="U13" s="155">
        <v>0</v>
      </c>
      <c r="V13" s="160">
        <f t="shared" si="3"/>
        <v>0</v>
      </c>
    </row>
    <row r="14" spans="1:22" ht="34.5" customHeight="1">
      <c r="A14" s="158"/>
      <c r="B14" s="150" t="s">
        <v>165</v>
      </c>
      <c r="C14" s="151">
        <v>553372</v>
      </c>
      <c r="D14" s="152">
        <v>17205</v>
      </c>
      <c r="E14" s="153">
        <v>29383</v>
      </c>
      <c r="F14" s="141">
        <f t="shared" si="0"/>
        <v>1.707817494914269</v>
      </c>
      <c r="G14" s="142" t="s">
        <v>160</v>
      </c>
      <c r="H14" s="142" t="s">
        <v>160</v>
      </c>
      <c r="I14" s="142" t="s">
        <v>160</v>
      </c>
      <c r="J14" s="142" t="s">
        <v>160</v>
      </c>
      <c r="K14" s="157">
        <v>120173</v>
      </c>
      <c r="L14" s="155">
        <v>14644</v>
      </c>
      <c r="M14" s="155">
        <v>7892</v>
      </c>
      <c r="N14" s="145">
        <f t="shared" si="1"/>
        <v>0.5389237913138487</v>
      </c>
      <c r="O14" s="161" t="s">
        <v>160</v>
      </c>
      <c r="P14" s="162" t="s">
        <v>160</v>
      </c>
      <c r="Q14" s="162" t="s">
        <v>160</v>
      </c>
      <c r="R14" s="163" t="s">
        <v>160</v>
      </c>
      <c r="S14" s="157">
        <v>433199</v>
      </c>
      <c r="T14" s="155">
        <v>2561</v>
      </c>
      <c r="U14" s="155">
        <v>21491</v>
      </c>
      <c r="V14" s="160">
        <f t="shared" si="3"/>
        <v>8.391643889105818</v>
      </c>
    </row>
    <row r="15" spans="1:22" ht="34.5" customHeight="1">
      <c r="A15" s="158"/>
      <c r="B15" s="164" t="s">
        <v>166</v>
      </c>
      <c r="C15" s="151">
        <v>2870054</v>
      </c>
      <c r="D15" s="152">
        <v>23168</v>
      </c>
      <c r="E15" s="153">
        <v>11186</v>
      </c>
      <c r="F15" s="141">
        <f t="shared" si="0"/>
        <v>0.4828211325966851</v>
      </c>
      <c r="G15" s="154">
        <v>41637</v>
      </c>
      <c r="H15" s="155">
        <v>24</v>
      </c>
      <c r="I15" s="155">
        <v>32</v>
      </c>
      <c r="J15" s="156">
        <f t="shared" si="2"/>
        <v>1.3333333333333333</v>
      </c>
      <c r="K15" s="157">
        <v>2810641</v>
      </c>
      <c r="L15" s="155">
        <v>21950</v>
      </c>
      <c r="M15" s="155">
        <v>9960</v>
      </c>
      <c r="N15" s="145">
        <f t="shared" si="1"/>
        <v>0.45375854214123007</v>
      </c>
      <c r="O15" s="161" t="s">
        <v>160</v>
      </c>
      <c r="P15" s="162" t="s">
        <v>160</v>
      </c>
      <c r="Q15" s="162" t="s">
        <v>160</v>
      </c>
      <c r="R15" s="163" t="s">
        <v>160</v>
      </c>
      <c r="S15" s="157">
        <v>17777</v>
      </c>
      <c r="T15" s="155">
        <v>1193</v>
      </c>
      <c r="U15" s="155">
        <v>1193</v>
      </c>
      <c r="V15" s="160">
        <f t="shared" si="3"/>
        <v>1</v>
      </c>
    </row>
    <row r="16" spans="1:22" ht="34.5" customHeight="1">
      <c r="A16" s="158"/>
      <c r="B16" s="150" t="s">
        <v>167</v>
      </c>
      <c r="C16" s="165">
        <v>7422207</v>
      </c>
      <c r="D16" s="166">
        <v>24120</v>
      </c>
      <c r="E16" s="167">
        <v>6287</v>
      </c>
      <c r="F16" s="168">
        <f t="shared" si="0"/>
        <v>0.2606550580431177</v>
      </c>
      <c r="G16" s="169">
        <v>145487</v>
      </c>
      <c r="H16" s="170">
        <v>22296</v>
      </c>
      <c r="I16" s="170">
        <v>5000</v>
      </c>
      <c r="J16" s="156">
        <f t="shared" si="2"/>
        <v>0.22425547183351274</v>
      </c>
      <c r="K16" s="171">
        <v>7275737</v>
      </c>
      <c r="L16" s="170">
        <v>1435</v>
      </c>
      <c r="M16" s="170">
        <v>1133</v>
      </c>
      <c r="N16" s="145">
        <f t="shared" si="1"/>
        <v>0.7895470383275262</v>
      </c>
      <c r="O16" s="171">
        <v>983</v>
      </c>
      <c r="P16" s="170">
        <v>390</v>
      </c>
      <c r="Q16" s="170">
        <v>153</v>
      </c>
      <c r="R16" s="156">
        <f>SUM(Q16/P16)</f>
        <v>0.3923076923076923</v>
      </c>
      <c r="S16" s="161" t="s">
        <v>160</v>
      </c>
      <c r="T16" s="162" t="s">
        <v>160</v>
      </c>
      <c r="U16" s="162" t="s">
        <v>160</v>
      </c>
      <c r="V16" s="172" t="s">
        <v>160</v>
      </c>
    </row>
    <row r="17" spans="1:22" ht="34.5" customHeight="1">
      <c r="A17" s="158"/>
      <c r="B17" s="164" t="s">
        <v>168</v>
      </c>
      <c r="C17" s="151">
        <v>4152408</v>
      </c>
      <c r="D17" s="152">
        <v>822162</v>
      </c>
      <c r="E17" s="153">
        <v>405089</v>
      </c>
      <c r="F17" s="141">
        <f t="shared" si="0"/>
        <v>0.4927118986282509</v>
      </c>
      <c r="G17" s="142" t="s">
        <v>160</v>
      </c>
      <c r="H17" s="162" t="s">
        <v>160</v>
      </c>
      <c r="I17" s="162" t="s">
        <v>160</v>
      </c>
      <c r="J17" s="173" t="s">
        <v>160</v>
      </c>
      <c r="K17" s="157">
        <v>3098763</v>
      </c>
      <c r="L17" s="155">
        <v>679135</v>
      </c>
      <c r="M17" s="155">
        <v>390776</v>
      </c>
      <c r="N17" s="145">
        <f t="shared" si="1"/>
        <v>0.5754025341058847</v>
      </c>
      <c r="O17" s="161" t="s">
        <v>169</v>
      </c>
      <c r="P17" s="162" t="s">
        <v>169</v>
      </c>
      <c r="Q17" s="162" t="s">
        <v>169</v>
      </c>
      <c r="R17" s="163" t="s">
        <v>169</v>
      </c>
      <c r="S17" s="157">
        <v>1053645</v>
      </c>
      <c r="T17" s="155">
        <v>143027</v>
      </c>
      <c r="U17" s="155">
        <v>14313</v>
      </c>
      <c r="V17" s="160">
        <f t="shared" si="3"/>
        <v>0.10007201437490823</v>
      </c>
    </row>
    <row r="18" spans="1:22" ht="34.5" customHeight="1">
      <c r="A18" s="158"/>
      <c r="B18" s="150" t="s">
        <v>170</v>
      </c>
      <c r="C18" s="151">
        <v>140089</v>
      </c>
      <c r="D18" s="152">
        <v>52196</v>
      </c>
      <c r="E18" s="153">
        <v>9758</v>
      </c>
      <c r="F18" s="141">
        <f t="shared" si="0"/>
        <v>0.1869491915089279</v>
      </c>
      <c r="G18" s="154">
        <v>107692</v>
      </c>
      <c r="H18" s="155">
        <v>42900</v>
      </c>
      <c r="I18" s="155">
        <v>5698</v>
      </c>
      <c r="J18" s="156">
        <f>SUM(I18/H18)</f>
        <v>0.13282051282051283</v>
      </c>
      <c r="K18" s="157">
        <v>29703</v>
      </c>
      <c r="L18" s="155">
        <v>7897</v>
      </c>
      <c r="M18" s="155">
        <v>2605</v>
      </c>
      <c r="N18" s="145">
        <f t="shared" si="1"/>
        <v>0.32987210333037864</v>
      </c>
      <c r="O18" s="161" t="s">
        <v>160</v>
      </c>
      <c r="P18" s="162" t="s">
        <v>160</v>
      </c>
      <c r="Q18" s="170">
        <v>788</v>
      </c>
      <c r="R18" s="174" t="s">
        <v>171</v>
      </c>
      <c r="S18" s="157">
        <v>2695</v>
      </c>
      <c r="T18" s="155">
        <v>1400</v>
      </c>
      <c r="U18" s="155">
        <v>667</v>
      </c>
      <c r="V18" s="160">
        <f>SUM(U18/T18)</f>
        <v>0.4764285714285714</v>
      </c>
    </row>
    <row r="19" spans="1:22" ht="34.5" customHeight="1" thickBot="1">
      <c r="A19" s="158"/>
      <c r="B19" s="175" t="s">
        <v>172</v>
      </c>
      <c r="C19" s="176">
        <v>739355</v>
      </c>
      <c r="D19" s="177">
        <v>294184</v>
      </c>
      <c r="E19" s="178">
        <v>193789</v>
      </c>
      <c r="F19" s="179">
        <f t="shared" si="0"/>
        <v>0.6587339896119435</v>
      </c>
      <c r="G19" s="180">
        <v>585532</v>
      </c>
      <c r="H19" s="181">
        <v>140682</v>
      </c>
      <c r="I19" s="181">
        <v>106953</v>
      </c>
      <c r="J19" s="182">
        <f>SUM(I19/H19)</f>
        <v>0.7602465134132298</v>
      </c>
      <c r="K19" s="183">
        <v>5547</v>
      </c>
      <c r="L19" s="181">
        <v>5227</v>
      </c>
      <c r="M19" s="181">
        <v>57</v>
      </c>
      <c r="N19" s="145">
        <f t="shared" si="1"/>
        <v>0.010904916778266693</v>
      </c>
      <c r="O19" s="183">
        <v>147795</v>
      </c>
      <c r="P19" s="181">
        <v>147795</v>
      </c>
      <c r="Q19" s="181">
        <v>86716</v>
      </c>
      <c r="R19" s="182">
        <f>SUM(Q19/P19)</f>
        <v>0.5867316215027572</v>
      </c>
      <c r="S19" s="183">
        <v>480</v>
      </c>
      <c r="T19" s="181">
        <v>480</v>
      </c>
      <c r="U19" s="181">
        <v>64</v>
      </c>
      <c r="V19" s="184">
        <f>SUM(U19/T19)</f>
        <v>0.13333333333333333</v>
      </c>
    </row>
    <row r="20" spans="1:22" ht="34.5" customHeight="1" thickBot="1">
      <c r="A20" s="185"/>
      <c r="B20" s="186" t="s">
        <v>82</v>
      </c>
      <c r="C20" s="187">
        <f>SUM(C9:C19)</f>
        <v>27371470</v>
      </c>
      <c r="D20" s="188">
        <f>SUM(D9:D19)</f>
        <v>5341153</v>
      </c>
      <c r="E20" s="189">
        <f>SUM(E9:E19)</f>
        <v>3101547</v>
      </c>
      <c r="F20" s="190">
        <f t="shared" si="0"/>
        <v>0.5806886640393938</v>
      </c>
      <c r="G20" s="191">
        <f>SUM(G9:G19)</f>
        <v>9373216</v>
      </c>
      <c r="H20" s="191">
        <f>SUM(H9:H19)</f>
        <v>3388421</v>
      </c>
      <c r="I20" s="191">
        <f>SUM(I9:I19)</f>
        <v>2182988</v>
      </c>
      <c r="J20" s="192">
        <f>SUM(I20/H20)</f>
        <v>0.6442493420976909</v>
      </c>
      <c r="K20" s="193">
        <f>SUM(K9:K19)</f>
        <v>13943610</v>
      </c>
      <c r="L20" s="194">
        <f>SUM(L9:L19)</f>
        <v>801665</v>
      </c>
      <c r="M20" s="194">
        <f>SUM(M9:M19)</f>
        <v>445968</v>
      </c>
      <c r="N20" s="195">
        <f>SUM(M20/L20)</f>
        <v>0.5563021960544616</v>
      </c>
      <c r="O20" s="193">
        <f>SUM(O9:O19)</f>
        <v>2267655</v>
      </c>
      <c r="P20" s="194">
        <f>SUM(P9:P19)</f>
        <v>970214</v>
      </c>
      <c r="Q20" s="194">
        <f>SUM(Q9:Q19)</f>
        <v>428423</v>
      </c>
      <c r="R20" s="195">
        <f>SUM(Q20/P20)</f>
        <v>0.4415757760658989</v>
      </c>
      <c r="S20" s="193">
        <f>SUM(S9:S19)</f>
        <v>1786989</v>
      </c>
      <c r="T20" s="194">
        <f>SUM(T9:T19)</f>
        <v>180853</v>
      </c>
      <c r="U20" s="194">
        <f>SUM(U9:U19)</f>
        <v>44168</v>
      </c>
      <c r="V20" s="196">
        <f>SUM(U20/T20)</f>
        <v>0.2442204442281853</v>
      </c>
    </row>
    <row r="21" spans="1:22" ht="39" customHeight="1">
      <c r="A21" s="197"/>
      <c r="B21" s="198" t="s">
        <v>177</v>
      </c>
      <c r="C21" s="197"/>
      <c r="D21" s="197"/>
      <c r="E21" s="197"/>
      <c r="F21" s="197"/>
      <c r="G21" s="197"/>
      <c r="H21" s="197"/>
      <c r="I21" s="197"/>
      <c r="J21" s="199"/>
      <c r="K21" s="197"/>
      <c r="L21" s="197"/>
      <c r="M21" s="197"/>
      <c r="N21" s="199"/>
      <c r="O21" s="197"/>
      <c r="P21" s="197"/>
      <c r="Q21" s="197"/>
      <c r="R21" s="199"/>
      <c r="S21" s="197"/>
      <c r="T21" s="197"/>
      <c r="U21" s="197"/>
      <c r="V21" s="200"/>
    </row>
    <row r="22" spans="1:22" ht="16.5" customHeight="1">
      <c r="A22" s="201"/>
      <c r="B22" s="202"/>
      <c r="C22" s="197"/>
      <c r="D22" s="197"/>
      <c r="E22" s="197"/>
      <c r="F22" s="197"/>
      <c r="G22" s="197"/>
      <c r="H22" s="197"/>
      <c r="I22" s="197"/>
      <c r="J22" s="199"/>
      <c r="K22" s="197"/>
      <c r="L22" s="197"/>
      <c r="M22" s="197"/>
      <c r="N22" s="199"/>
      <c r="O22" s="197"/>
      <c r="P22" s="197"/>
      <c r="Q22" s="197"/>
      <c r="R22" s="199"/>
      <c r="S22" s="197"/>
      <c r="T22" s="197"/>
      <c r="U22" s="197"/>
      <c r="V22" s="203"/>
    </row>
    <row r="23" spans="1:22" ht="12.75" customHeight="1">
      <c r="A23" s="201"/>
      <c r="B23" s="204"/>
      <c r="T23" s="201"/>
      <c r="U23" s="201"/>
      <c r="V23" s="205"/>
    </row>
    <row r="24" spans="1:22" ht="12.75" customHeight="1">
      <c r="A24" s="201"/>
      <c r="T24" s="201"/>
      <c r="U24" s="201"/>
      <c r="V24" s="205"/>
    </row>
    <row r="25" spans="1:22" ht="12.75" customHeight="1">
      <c r="A25" s="201"/>
      <c r="T25" s="201"/>
      <c r="U25" s="201"/>
      <c r="V25" s="205"/>
    </row>
    <row r="26" spans="1:22" ht="12.75" customHeight="1">
      <c r="A26" s="201"/>
      <c r="T26" s="201"/>
      <c r="U26" s="201"/>
      <c r="V26" s="205"/>
    </row>
    <row r="27" spans="1:22" ht="12.75" customHeight="1">
      <c r="A27" s="201"/>
      <c r="T27" s="201"/>
      <c r="U27" s="201"/>
      <c r="V27" s="205"/>
    </row>
    <row r="28" spans="1:22" ht="12.75" customHeight="1">
      <c r="A28" s="201"/>
      <c r="T28" s="201"/>
      <c r="U28" s="201"/>
      <c r="V28" s="205"/>
    </row>
    <row r="29" spans="1:22" ht="7.5" customHeight="1">
      <c r="A29" s="201"/>
      <c r="B29" s="158"/>
      <c r="C29" s="158"/>
      <c r="D29" s="158"/>
      <c r="E29" s="158"/>
      <c r="F29" s="158"/>
      <c r="G29" s="158"/>
      <c r="H29" s="158"/>
      <c r="I29" s="158"/>
      <c r="J29" s="206"/>
      <c r="K29" s="158"/>
      <c r="L29" s="158"/>
      <c r="M29" s="158"/>
      <c r="N29" s="206"/>
      <c r="O29" s="158"/>
      <c r="P29" s="158"/>
      <c r="Q29" s="158"/>
      <c r="R29" s="206"/>
      <c r="S29" s="158"/>
      <c r="T29" s="158"/>
      <c r="U29" s="158"/>
      <c r="V29" s="205"/>
    </row>
    <row r="30" spans="1:22" ht="15.75" customHeight="1">
      <c r="A30" s="201"/>
      <c r="B30" s="202"/>
      <c r="C30" s="158"/>
      <c r="D30" s="158"/>
      <c r="E30" s="158"/>
      <c r="F30" s="158"/>
      <c r="G30" s="158"/>
      <c r="H30" s="158"/>
      <c r="I30" s="158"/>
      <c r="J30" s="206"/>
      <c r="K30" s="158"/>
      <c r="L30" s="158"/>
      <c r="M30" s="158"/>
      <c r="N30" s="206"/>
      <c r="O30" s="158"/>
      <c r="P30" s="158"/>
      <c r="Q30" s="158"/>
      <c r="R30" s="206"/>
      <c r="S30" s="158"/>
      <c r="T30" s="158"/>
      <c r="U30" s="158"/>
      <c r="V30" s="205"/>
    </row>
    <row r="31" spans="1:22" ht="12.75" customHeight="1">
      <c r="A31" s="201"/>
      <c r="B31" s="204"/>
      <c r="C31" s="204"/>
      <c r="D31" s="204"/>
      <c r="E31" s="204"/>
      <c r="F31" s="204"/>
      <c r="G31" s="204"/>
      <c r="H31" s="204"/>
      <c r="I31" s="204"/>
      <c r="J31" s="207"/>
      <c r="K31" s="204"/>
      <c r="L31" s="204"/>
      <c r="M31" s="204"/>
      <c r="N31" s="207"/>
      <c r="O31" s="204"/>
      <c r="P31" s="204"/>
      <c r="Q31" s="204"/>
      <c r="R31" s="207"/>
      <c r="S31" s="204"/>
      <c r="T31" s="201"/>
      <c r="U31" s="201"/>
      <c r="V31" s="205"/>
    </row>
    <row r="32" spans="1:22" ht="12.75" customHeight="1">
      <c r="A32" s="201"/>
      <c r="B32" s="204"/>
      <c r="C32" s="204"/>
      <c r="D32" s="204"/>
      <c r="E32" s="204"/>
      <c r="F32" s="204"/>
      <c r="G32" s="204"/>
      <c r="H32" s="204"/>
      <c r="I32" s="204"/>
      <c r="J32" s="207"/>
      <c r="K32" s="204"/>
      <c r="L32" s="204"/>
      <c r="M32" s="204"/>
      <c r="N32" s="207"/>
      <c r="O32" s="204"/>
      <c r="P32" s="204"/>
      <c r="Q32" s="204"/>
      <c r="R32" s="207"/>
      <c r="S32" s="204"/>
      <c r="T32" s="201"/>
      <c r="U32" s="201"/>
      <c r="V32" s="205"/>
    </row>
    <row r="33" spans="1:22" ht="12.75" customHeight="1">
      <c r="A33" s="201"/>
      <c r="B33" s="204"/>
      <c r="C33" s="204"/>
      <c r="D33" s="204"/>
      <c r="E33" s="204"/>
      <c r="F33" s="204"/>
      <c r="G33" s="204"/>
      <c r="H33" s="204"/>
      <c r="I33" s="204"/>
      <c r="J33" s="207"/>
      <c r="K33" s="204"/>
      <c r="L33" s="204"/>
      <c r="M33" s="204"/>
      <c r="N33" s="207"/>
      <c r="O33" s="204"/>
      <c r="P33" s="204"/>
      <c r="Q33" s="204"/>
      <c r="R33" s="207"/>
      <c r="S33" s="204"/>
      <c r="T33" s="201"/>
      <c r="U33" s="201"/>
      <c r="V33" s="205"/>
    </row>
    <row r="34" spans="1:22" ht="12.75" customHeight="1">
      <c r="A34" s="201"/>
      <c r="B34" s="204"/>
      <c r="C34" s="204"/>
      <c r="D34" s="204"/>
      <c r="E34" s="204"/>
      <c r="F34" s="204"/>
      <c r="G34" s="204"/>
      <c r="H34" s="204"/>
      <c r="I34" s="204"/>
      <c r="J34" s="207"/>
      <c r="K34" s="204"/>
      <c r="L34" s="204"/>
      <c r="M34" s="204"/>
      <c r="N34" s="207"/>
      <c r="O34" s="204"/>
      <c r="P34" s="204"/>
      <c r="Q34" s="204"/>
      <c r="R34" s="207"/>
      <c r="S34" s="204"/>
      <c r="T34" s="201"/>
      <c r="U34" s="201"/>
      <c r="V34" s="205"/>
    </row>
    <row r="35" spans="1:22" ht="12.75" customHeight="1">
      <c r="A35" s="201"/>
      <c r="B35" s="204"/>
      <c r="C35" s="204"/>
      <c r="D35" s="204"/>
      <c r="E35" s="204"/>
      <c r="F35" s="204"/>
      <c r="G35" s="204"/>
      <c r="H35" s="204"/>
      <c r="I35" s="204"/>
      <c r="J35" s="207"/>
      <c r="K35" s="204"/>
      <c r="L35" s="204"/>
      <c r="M35" s="204"/>
      <c r="N35" s="207"/>
      <c r="O35" s="204"/>
      <c r="P35" s="204"/>
      <c r="Q35" s="204"/>
      <c r="R35" s="207"/>
      <c r="S35" s="204"/>
      <c r="T35" s="201"/>
      <c r="U35" s="201"/>
      <c r="V35" s="205"/>
    </row>
    <row r="36" spans="1:22" ht="12.75" customHeight="1">
      <c r="A36" s="201"/>
      <c r="B36" s="204"/>
      <c r="C36" s="204"/>
      <c r="D36" s="204"/>
      <c r="E36" s="204"/>
      <c r="F36" s="204"/>
      <c r="G36" s="204"/>
      <c r="H36" s="204"/>
      <c r="I36" s="204"/>
      <c r="J36" s="207"/>
      <c r="K36" s="204"/>
      <c r="L36" s="204"/>
      <c r="M36" s="204"/>
      <c r="N36" s="207"/>
      <c r="O36" s="204"/>
      <c r="P36" s="204"/>
      <c r="Q36" s="204"/>
      <c r="R36" s="207"/>
      <c r="S36" s="204"/>
      <c r="T36" s="201"/>
      <c r="U36" s="201"/>
      <c r="V36" s="205"/>
    </row>
    <row r="37" spans="1:22" ht="12.75" customHeight="1">
      <c r="A37" s="201"/>
      <c r="B37" s="204"/>
      <c r="C37" s="204"/>
      <c r="D37" s="204"/>
      <c r="E37" s="204"/>
      <c r="F37" s="204"/>
      <c r="G37" s="204"/>
      <c r="H37" s="204"/>
      <c r="I37" s="204"/>
      <c r="J37" s="207"/>
      <c r="K37" s="204"/>
      <c r="L37" s="204"/>
      <c r="M37" s="204"/>
      <c r="N37" s="207"/>
      <c r="O37" s="204"/>
      <c r="P37" s="204"/>
      <c r="Q37" s="204"/>
      <c r="R37" s="207"/>
      <c r="S37" s="204"/>
      <c r="T37" s="201"/>
      <c r="U37" s="201"/>
      <c r="V37" s="205"/>
    </row>
    <row r="38" spans="1:22" ht="13.5">
      <c r="A38" s="201"/>
      <c r="B38" s="201"/>
      <c r="C38" s="201"/>
      <c r="D38" s="201"/>
      <c r="E38" s="201"/>
      <c r="F38" s="201"/>
      <c r="G38" s="201"/>
      <c r="H38" s="201"/>
      <c r="I38" s="201"/>
      <c r="J38" s="208"/>
      <c r="K38" s="201"/>
      <c r="L38" s="201"/>
      <c r="M38" s="201"/>
      <c r="N38" s="208"/>
      <c r="O38" s="201"/>
      <c r="P38" s="201"/>
      <c r="Q38" s="201"/>
      <c r="R38" s="208"/>
      <c r="S38" s="201"/>
      <c r="T38" s="201"/>
      <c r="U38" s="201"/>
      <c r="V38" s="205"/>
    </row>
    <row r="39" spans="1:18" ht="13.5">
      <c r="A39" s="209"/>
      <c r="B39" s="209"/>
      <c r="C39" s="209"/>
      <c r="D39" s="209"/>
      <c r="E39" s="209"/>
      <c r="F39" s="209"/>
      <c r="G39" s="209"/>
      <c r="H39" s="209"/>
      <c r="I39" s="209"/>
      <c r="J39" s="210"/>
      <c r="K39" s="209"/>
      <c r="N39" s="210"/>
      <c r="R39" s="210"/>
    </row>
    <row r="42" spans="1:2" ht="13.5">
      <c r="A42" s="211"/>
      <c r="B42" s="211"/>
    </row>
    <row r="43" spans="1:2" ht="13.5">
      <c r="A43" s="211"/>
      <c r="B43" s="211"/>
    </row>
    <row r="44" spans="1:2" ht="13.5">
      <c r="A44" s="211"/>
      <c r="B44" s="211"/>
    </row>
    <row r="45" spans="1:2" ht="13.5">
      <c r="A45" s="211"/>
      <c r="B45" s="211"/>
    </row>
    <row r="46" spans="1:2" ht="13.5">
      <c r="A46" s="211"/>
      <c r="B46" s="211"/>
    </row>
    <row r="47" spans="1:2" ht="13.5">
      <c r="A47" s="211"/>
      <c r="B47" s="211"/>
    </row>
    <row r="48" spans="1:2" ht="13.5">
      <c r="A48" s="211"/>
      <c r="B48" s="211"/>
    </row>
    <row r="49" spans="1:2" ht="13.5">
      <c r="A49" s="211"/>
      <c r="B49" s="211"/>
    </row>
    <row r="50" spans="1:2" ht="13.5">
      <c r="A50" s="211"/>
      <c r="B50" s="211"/>
    </row>
    <row r="51" spans="1:2" ht="13.5">
      <c r="A51" s="211"/>
      <c r="B51" s="211"/>
    </row>
    <row r="52" spans="1:2" ht="13.5">
      <c r="A52" s="211"/>
      <c r="B52" s="211"/>
    </row>
    <row r="53" spans="1:2" ht="13.5">
      <c r="A53" s="211"/>
      <c r="B53" s="211"/>
    </row>
    <row r="54" spans="1:2" ht="13.5">
      <c r="A54" s="211"/>
      <c r="B54" s="211"/>
    </row>
    <row r="55" spans="1:2" ht="13.5">
      <c r="A55" s="211"/>
      <c r="B55" s="211"/>
    </row>
  </sheetData>
  <sheetProtection/>
  <mergeCells count="14">
    <mergeCell ref="G7:J7"/>
    <mergeCell ref="K7:N7"/>
    <mergeCell ref="O7:R7"/>
    <mergeCell ref="S7:V7"/>
    <mergeCell ref="B3:V3"/>
    <mergeCell ref="T4:V4"/>
    <mergeCell ref="B5:B8"/>
    <mergeCell ref="C5:C8"/>
    <mergeCell ref="D5:D8"/>
    <mergeCell ref="E5:E8"/>
    <mergeCell ref="F5:F8"/>
    <mergeCell ref="G5:V5"/>
    <mergeCell ref="G6:N6"/>
    <mergeCell ref="O6:V6"/>
  </mergeCells>
  <printOptions/>
  <pageMargins left="0.5905511811023623" right="0.5905511811023623" top="0.984251968503937" bottom="0.1968503937007874" header="0.7086614173228347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80" zoomScaleNormal="80" zoomScalePageLayoutView="0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" sqref="G8"/>
    </sheetView>
  </sheetViews>
  <sheetFormatPr defaultColWidth="8.796875" defaultRowHeight="18" customHeight="1"/>
  <cols>
    <col min="1" max="1" width="1.59765625" style="4" customWidth="1"/>
    <col min="2" max="2" width="3.5" style="4" customWidth="1"/>
    <col min="3" max="3" width="1.59765625" style="4" customWidth="1"/>
    <col min="4" max="4" width="25.09765625" style="4" customWidth="1"/>
    <col min="5" max="5" width="1.59765625" style="4" customWidth="1"/>
    <col min="6" max="6" width="23.59765625" style="4" customWidth="1"/>
    <col min="7" max="7" width="4.19921875" style="4" customWidth="1"/>
    <col min="8" max="8" width="23.69921875" style="4" customWidth="1"/>
    <col min="9" max="9" width="4.09765625" style="4" customWidth="1"/>
    <col min="10" max="10" width="23.69921875" style="4" customWidth="1"/>
    <col min="11" max="11" width="4.09765625" style="4" customWidth="1"/>
    <col min="12" max="12" width="23.59765625" style="4" customWidth="1"/>
    <col min="13" max="13" width="3.59765625" style="4" customWidth="1"/>
    <col min="14" max="14" width="20.69921875" style="4" customWidth="1"/>
    <col min="15" max="15" width="4.09765625" style="4" customWidth="1"/>
    <col min="16" max="16384" width="9" style="4" customWidth="1"/>
  </cols>
  <sheetData>
    <row r="1" spans="1:14" ht="26.25" customHeight="1">
      <c r="A1" s="1"/>
      <c r="B1" s="1"/>
      <c r="C1" s="1"/>
      <c r="D1" s="68"/>
      <c r="E1" s="2"/>
      <c r="F1" s="3"/>
      <c r="G1" s="90" t="s">
        <v>178</v>
      </c>
      <c r="H1" s="91"/>
      <c r="I1" s="91"/>
      <c r="J1" s="91"/>
      <c r="K1" s="91"/>
      <c r="L1" s="91"/>
      <c r="M1" s="3"/>
      <c r="N1" s="3"/>
    </row>
    <row r="2" spans="4:15" ht="26.25" customHeight="1"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6.25" customHeight="1">
      <c r="A3" s="7"/>
      <c r="B3" s="8"/>
      <c r="C3" s="8"/>
      <c r="D3" s="9" t="s">
        <v>179</v>
      </c>
      <c r="E3" s="10"/>
      <c r="F3" s="92" t="s">
        <v>180</v>
      </c>
      <c r="G3" s="93"/>
      <c r="H3" s="92" t="s">
        <v>180</v>
      </c>
      <c r="I3" s="93"/>
      <c r="J3" s="92" t="s">
        <v>180</v>
      </c>
      <c r="K3" s="93"/>
      <c r="L3" s="92" t="s">
        <v>0</v>
      </c>
      <c r="M3" s="93"/>
      <c r="N3" s="92" t="s">
        <v>1</v>
      </c>
      <c r="O3" s="93"/>
    </row>
    <row r="4" spans="1:15" ht="26.25" customHeight="1" thickBot="1">
      <c r="A4" s="11"/>
      <c r="B4" s="12"/>
      <c r="C4" s="12"/>
      <c r="D4" s="12" t="s">
        <v>181</v>
      </c>
      <c r="E4" s="13"/>
      <c r="F4" s="14" t="s">
        <v>2</v>
      </c>
      <c r="G4" s="15" t="s">
        <v>182</v>
      </c>
      <c r="H4" s="14" t="s">
        <v>3</v>
      </c>
      <c r="I4" s="16" t="s">
        <v>183</v>
      </c>
      <c r="J4" s="14" t="s">
        <v>4</v>
      </c>
      <c r="K4" s="16" t="s">
        <v>184</v>
      </c>
      <c r="L4" s="94" t="s">
        <v>5</v>
      </c>
      <c r="M4" s="95"/>
      <c r="N4" s="94" t="s">
        <v>185</v>
      </c>
      <c r="O4" s="95"/>
    </row>
    <row r="5" spans="1:15" ht="26.25" customHeight="1">
      <c r="A5" s="17"/>
      <c r="B5" s="88" t="s">
        <v>186</v>
      </c>
      <c r="C5" s="89"/>
      <c r="D5" s="89"/>
      <c r="E5" s="18"/>
      <c r="F5" s="69">
        <v>337498000000</v>
      </c>
      <c r="G5" s="19" t="s">
        <v>6</v>
      </c>
      <c r="H5" s="70">
        <v>353543000000</v>
      </c>
      <c r="I5" s="19" t="s">
        <v>6</v>
      </c>
      <c r="J5" s="70">
        <v>353879642358</v>
      </c>
      <c r="K5" s="19" t="s">
        <v>6</v>
      </c>
      <c r="L5" s="20">
        <f>J5-H5</f>
        <v>336642358</v>
      </c>
      <c r="M5" s="21" t="s">
        <v>6</v>
      </c>
      <c r="N5" s="22">
        <f>ROUND(J5/H5*100,1)</f>
        <v>100.1</v>
      </c>
      <c r="O5" s="23" t="s">
        <v>187</v>
      </c>
    </row>
    <row r="6" spans="1:15" ht="26.25" customHeight="1">
      <c r="A6" s="24"/>
      <c r="B6" s="78" t="s">
        <v>188</v>
      </c>
      <c r="C6" s="79"/>
      <c r="D6" s="79"/>
      <c r="E6" s="25"/>
      <c r="F6" s="71">
        <v>66992000000</v>
      </c>
      <c r="G6" s="26"/>
      <c r="H6" s="71">
        <v>71350000000</v>
      </c>
      <c r="I6" s="27"/>
      <c r="J6" s="71">
        <v>72596507163</v>
      </c>
      <c r="K6" s="27"/>
      <c r="L6" s="28">
        <f aca="true" t="shared" si="0" ref="L6:L31">J6-H6</f>
        <v>1246507163</v>
      </c>
      <c r="M6" s="26"/>
      <c r="N6" s="29">
        <f aca="true" t="shared" si="1" ref="N6:N30">ROUND(J6/H6*100,1)</f>
        <v>101.7</v>
      </c>
      <c r="O6" s="10"/>
    </row>
    <row r="7" spans="1:15" ht="26.25" customHeight="1">
      <c r="A7" s="24"/>
      <c r="B7" s="78" t="s">
        <v>189</v>
      </c>
      <c r="C7" s="79"/>
      <c r="D7" s="79"/>
      <c r="E7" s="25"/>
      <c r="F7" s="71">
        <v>2820000000</v>
      </c>
      <c r="G7" s="26"/>
      <c r="H7" s="71">
        <v>5192000000</v>
      </c>
      <c r="I7" s="27"/>
      <c r="J7" s="71">
        <v>5272984395</v>
      </c>
      <c r="K7" s="27"/>
      <c r="L7" s="28">
        <f t="shared" si="0"/>
        <v>80984395</v>
      </c>
      <c r="M7" s="26"/>
      <c r="N7" s="30">
        <f t="shared" si="1"/>
        <v>101.6</v>
      </c>
      <c r="O7" s="31"/>
    </row>
    <row r="8" spans="1:15" ht="26.25" customHeight="1">
      <c r="A8" s="24"/>
      <c r="B8" s="78" t="s">
        <v>190</v>
      </c>
      <c r="C8" s="79"/>
      <c r="D8" s="79"/>
      <c r="E8" s="25"/>
      <c r="F8" s="71">
        <v>14705000000</v>
      </c>
      <c r="G8" s="26"/>
      <c r="H8" s="71">
        <v>15138000000</v>
      </c>
      <c r="I8" s="27"/>
      <c r="J8" s="71">
        <v>15138216880</v>
      </c>
      <c r="K8" s="27"/>
      <c r="L8" s="28">
        <f t="shared" si="0"/>
        <v>216880</v>
      </c>
      <c r="M8" s="26"/>
      <c r="N8" s="32">
        <f t="shared" si="1"/>
        <v>100</v>
      </c>
      <c r="O8" s="31"/>
    </row>
    <row r="9" spans="1:15" ht="26.25" customHeight="1">
      <c r="A9" s="24"/>
      <c r="B9" s="78" t="s">
        <v>191</v>
      </c>
      <c r="C9" s="79"/>
      <c r="D9" s="79"/>
      <c r="E9" s="25"/>
      <c r="F9" s="71">
        <v>331752000000</v>
      </c>
      <c r="G9" s="26"/>
      <c r="H9" s="71">
        <v>351067000000</v>
      </c>
      <c r="I9" s="27"/>
      <c r="J9" s="71">
        <v>355922017908</v>
      </c>
      <c r="K9" s="27"/>
      <c r="L9" s="28">
        <f t="shared" si="0"/>
        <v>4855017908</v>
      </c>
      <c r="M9" s="26"/>
      <c r="N9" s="30">
        <f t="shared" si="1"/>
        <v>101.4</v>
      </c>
      <c r="O9" s="31"/>
    </row>
    <row r="10" spans="1:15" ht="26.25" customHeight="1">
      <c r="A10" s="24"/>
      <c r="B10" s="78" t="s">
        <v>7</v>
      </c>
      <c r="C10" s="79"/>
      <c r="D10" s="79"/>
      <c r="E10" s="25"/>
      <c r="F10" s="71">
        <v>338424000000</v>
      </c>
      <c r="G10" s="26"/>
      <c r="H10" s="71">
        <v>360126000000</v>
      </c>
      <c r="I10" s="27"/>
      <c r="J10" s="71">
        <v>360868075873</v>
      </c>
      <c r="K10" s="27"/>
      <c r="L10" s="28">
        <f t="shared" si="0"/>
        <v>742075873</v>
      </c>
      <c r="M10" s="26"/>
      <c r="N10" s="32">
        <f t="shared" si="1"/>
        <v>100.2</v>
      </c>
      <c r="O10" s="33"/>
    </row>
    <row r="11" spans="1:15" ht="26.25" customHeight="1">
      <c r="A11" s="24"/>
      <c r="B11" s="78" t="s">
        <v>8</v>
      </c>
      <c r="C11" s="79"/>
      <c r="D11" s="79"/>
      <c r="E11" s="25"/>
      <c r="F11" s="71">
        <v>142292000000</v>
      </c>
      <c r="G11" s="26"/>
      <c r="H11" s="71">
        <v>149470000000</v>
      </c>
      <c r="I11" s="27"/>
      <c r="J11" s="71">
        <v>150068539560</v>
      </c>
      <c r="K11" s="27"/>
      <c r="L11" s="28">
        <f t="shared" si="0"/>
        <v>598539560</v>
      </c>
      <c r="M11" s="26"/>
      <c r="N11" s="30">
        <f t="shared" si="1"/>
        <v>100.4</v>
      </c>
      <c r="O11" s="31"/>
    </row>
    <row r="12" spans="1:15" ht="26.25" customHeight="1">
      <c r="A12" s="24"/>
      <c r="B12" s="78" t="s">
        <v>192</v>
      </c>
      <c r="C12" s="79"/>
      <c r="D12" s="79"/>
      <c r="E12" s="25"/>
      <c r="F12" s="71">
        <v>37677000000</v>
      </c>
      <c r="G12" s="26"/>
      <c r="H12" s="71">
        <v>36052000000</v>
      </c>
      <c r="I12" s="27"/>
      <c r="J12" s="71">
        <v>36388003523</v>
      </c>
      <c r="K12" s="27"/>
      <c r="L12" s="28">
        <f t="shared" si="0"/>
        <v>336003523</v>
      </c>
      <c r="M12" s="26"/>
      <c r="N12" s="30">
        <f t="shared" si="1"/>
        <v>100.9</v>
      </c>
      <c r="O12" s="31"/>
    </row>
    <row r="13" spans="1:15" ht="26.25" customHeight="1">
      <c r="A13" s="24"/>
      <c r="B13" s="78" t="s">
        <v>193</v>
      </c>
      <c r="C13" s="79"/>
      <c r="D13" s="79"/>
      <c r="E13" s="25"/>
      <c r="F13" s="71">
        <v>11751200000</v>
      </c>
      <c r="G13" s="26"/>
      <c r="H13" s="71">
        <v>11395100000</v>
      </c>
      <c r="I13" s="27"/>
      <c r="J13" s="71">
        <v>11365440394</v>
      </c>
      <c r="K13" s="27"/>
      <c r="L13" s="28">
        <f t="shared" si="0"/>
        <v>-29659606</v>
      </c>
      <c r="M13" s="26"/>
      <c r="N13" s="30">
        <f t="shared" si="1"/>
        <v>99.7</v>
      </c>
      <c r="O13" s="31"/>
    </row>
    <row r="14" spans="1:15" ht="26.25" customHeight="1">
      <c r="A14" s="24"/>
      <c r="B14" s="78" t="s">
        <v>194</v>
      </c>
      <c r="C14" s="79"/>
      <c r="D14" s="79"/>
      <c r="E14" s="25"/>
      <c r="F14" s="71">
        <v>1451000000</v>
      </c>
      <c r="G14" s="26"/>
      <c r="H14" s="71">
        <v>1427000000</v>
      </c>
      <c r="I14" s="27"/>
      <c r="J14" s="71">
        <v>1424626647</v>
      </c>
      <c r="K14" s="27"/>
      <c r="L14" s="28">
        <f t="shared" si="0"/>
        <v>-2373353</v>
      </c>
      <c r="M14" s="26"/>
      <c r="N14" s="30">
        <f t="shared" si="1"/>
        <v>99.8</v>
      </c>
      <c r="O14" s="31"/>
    </row>
    <row r="15" spans="1:15" ht="26.25" customHeight="1">
      <c r="A15" s="24"/>
      <c r="B15" s="78" t="s">
        <v>10</v>
      </c>
      <c r="C15" s="79"/>
      <c r="D15" s="79"/>
      <c r="E15" s="25"/>
      <c r="F15" s="71">
        <v>9650500000</v>
      </c>
      <c r="G15" s="26"/>
      <c r="H15" s="71">
        <v>11062400000</v>
      </c>
      <c r="I15" s="27"/>
      <c r="J15" s="71">
        <v>11078626700</v>
      </c>
      <c r="K15" s="27"/>
      <c r="L15" s="28">
        <f t="shared" si="0"/>
        <v>16226700</v>
      </c>
      <c r="M15" s="26"/>
      <c r="N15" s="30">
        <f t="shared" si="1"/>
        <v>100.1</v>
      </c>
      <c r="O15" s="31"/>
    </row>
    <row r="16" spans="1:15" ht="26.25" customHeight="1">
      <c r="A16" s="24"/>
      <c r="B16" s="78" t="s">
        <v>195</v>
      </c>
      <c r="C16" s="79"/>
      <c r="D16" s="79"/>
      <c r="E16" s="25"/>
      <c r="F16" s="71">
        <v>46838000000</v>
      </c>
      <c r="G16" s="26"/>
      <c r="H16" s="71">
        <v>47394600000</v>
      </c>
      <c r="I16" s="27"/>
      <c r="J16" s="71">
        <v>47262054038</v>
      </c>
      <c r="K16" s="27"/>
      <c r="L16" s="28">
        <f t="shared" si="0"/>
        <v>-132545962</v>
      </c>
      <c r="M16" s="26"/>
      <c r="N16" s="30">
        <f t="shared" si="1"/>
        <v>99.7</v>
      </c>
      <c r="O16" s="31"/>
    </row>
    <row r="17" spans="1:15" ht="26.25" customHeight="1">
      <c r="A17" s="24"/>
      <c r="B17" s="78" t="s">
        <v>11</v>
      </c>
      <c r="C17" s="79"/>
      <c r="D17" s="79"/>
      <c r="E17" s="25"/>
      <c r="F17" s="69">
        <v>76904000000</v>
      </c>
      <c r="G17" s="34"/>
      <c r="H17" s="69">
        <v>77888000000</v>
      </c>
      <c r="I17" s="35"/>
      <c r="J17" s="71">
        <v>77787968216</v>
      </c>
      <c r="K17" s="35"/>
      <c r="L17" s="28">
        <f t="shared" si="0"/>
        <v>-100031784</v>
      </c>
      <c r="M17" s="34"/>
      <c r="N17" s="30">
        <f t="shared" si="1"/>
        <v>99.9</v>
      </c>
      <c r="O17" s="33"/>
    </row>
    <row r="18" spans="1:15" ht="26.25" customHeight="1">
      <c r="A18" s="24"/>
      <c r="B18" s="78" t="s">
        <v>196</v>
      </c>
      <c r="C18" s="79"/>
      <c r="D18" s="79"/>
      <c r="E18" s="25"/>
      <c r="F18" s="69">
        <v>40000</v>
      </c>
      <c r="G18" s="34"/>
      <c r="H18" s="69">
        <v>40000</v>
      </c>
      <c r="I18" s="35"/>
      <c r="J18" s="71">
        <v>40400</v>
      </c>
      <c r="K18" s="35"/>
      <c r="L18" s="28">
        <f t="shared" si="0"/>
        <v>400</v>
      </c>
      <c r="M18" s="34"/>
      <c r="N18" s="30">
        <f t="shared" si="1"/>
        <v>101</v>
      </c>
      <c r="O18" s="33"/>
    </row>
    <row r="19" spans="1:15" ht="26.25" customHeight="1">
      <c r="A19" s="24"/>
      <c r="B19" s="78" t="s">
        <v>9</v>
      </c>
      <c r="C19" s="78"/>
      <c r="D19" s="78"/>
      <c r="E19" s="25"/>
      <c r="F19" s="71">
        <v>7760000</v>
      </c>
      <c r="G19" s="26"/>
      <c r="H19" s="71">
        <v>7860000</v>
      </c>
      <c r="I19" s="27"/>
      <c r="J19" s="71">
        <v>7818900</v>
      </c>
      <c r="K19" s="27"/>
      <c r="L19" s="28">
        <f>J19-H19</f>
        <v>-41100</v>
      </c>
      <c r="M19" s="26"/>
      <c r="N19" s="30">
        <f>ROUND(J19/H19*100,1)</f>
        <v>99.5</v>
      </c>
      <c r="O19" s="31"/>
    </row>
    <row r="20" spans="1:15" ht="26.25" customHeight="1">
      <c r="A20" s="24"/>
      <c r="B20" s="78" t="s">
        <v>17</v>
      </c>
      <c r="C20" s="78"/>
      <c r="D20" s="78"/>
      <c r="E20" s="25"/>
      <c r="F20" s="71">
        <v>1093000000</v>
      </c>
      <c r="G20" s="26"/>
      <c r="H20" s="71">
        <v>750000000</v>
      </c>
      <c r="I20" s="27"/>
      <c r="J20" s="71">
        <v>770996100</v>
      </c>
      <c r="K20" s="27"/>
      <c r="L20" s="28">
        <f t="shared" si="0"/>
        <v>20996100</v>
      </c>
      <c r="M20" s="26"/>
      <c r="N20" s="30">
        <f t="shared" si="1"/>
        <v>102.8</v>
      </c>
      <c r="O20" s="31"/>
    </row>
    <row r="21" spans="1:15" ht="26.25" customHeight="1">
      <c r="A21" s="82" t="s">
        <v>16</v>
      </c>
      <c r="B21" s="83"/>
      <c r="C21" s="36"/>
      <c r="D21" s="37" t="s">
        <v>12</v>
      </c>
      <c r="E21" s="38"/>
      <c r="F21" s="69">
        <v>300000</v>
      </c>
      <c r="G21" s="34"/>
      <c r="H21" s="69">
        <v>0</v>
      </c>
      <c r="I21" s="35"/>
      <c r="J21" s="72">
        <v>0</v>
      </c>
      <c r="K21" s="35"/>
      <c r="L21" s="28">
        <f t="shared" si="0"/>
        <v>0</v>
      </c>
      <c r="M21" s="34"/>
      <c r="N21" s="30">
        <v>0</v>
      </c>
      <c r="O21" s="33"/>
    </row>
    <row r="22" spans="1:15" ht="26.25" customHeight="1">
      <c r="A22" s="84"/>
      <c r="B22" s="85"/>
      <c r="C22" s="36"/>
      <c r="D22" s="37" t="s">
        <v>10</v>
      </c>
      <c r="E22" s="38"/>
      <c r="F22" s="69">
        <v>0</v>
      </c>
      <c r="G22" s="34"/>
      <c r="H22" s="69">
        <v>0</v>
      </c>
      <c r="I22" s="35"/>
      <c r="J22" s="72">
        <v>0</v>
      </c>
      <c r="K22" s="35"/>
      <c r="L22" s="28">
        <f t="shared" si="0"/>
        <v>0</v>
      </c>
      <c r="M22" s="34"/>
      <c r="N22" s="30">
        <v>0</v>
      </c>
      <c r="O22" s="33"/>
    </row>
    <row r="23" spans="1:15" ht="26.25" customHeight="1" thickBot="1">
      <c r="A23" s="86"/>
      <c r="B23" s="87"/>
      <c r="C23" s="39"/>
      <c r="D23" s="37" t="s">
        <v>197</v>
      </c>
      <c r="E23" s="40"/>
      <c r="F23" s="69">
        <v>17200000</v>
      </c>
      <c r="G23" s="41"/>
      <c r="H23" s="69">
        <v>23000000</v>
      </c>
      <c r="I23" s="42"/>
      <c r="J23" s="72">
        <v>23330300</v>
      </c>
      <c r="K23" s="42"/>
      <c r="L23" s="43">
        <f t="shared" si="0"/>
        <v>330300</v>
      </c>
      <c r="M23" s="41"/>
      <c r="N23" s="32">
        <f t="shared" si="1"/>
        <v>101.4</v>
      </c>
      <c r="O23" s="44"/>
    </row>
    <row r="24" spans="1:15" ht="28.5" customHeight="1" thickBot="1" thickTop="1">
      <c r="A24" s="45"/>
      <c r="B24" s="75" t="s">
        <v>198</v>
      </c>
      <c r="C24" s="76"/>
      <c r="D24" s="76"/>
      <c r="E24" s="46"/>
      <c r="F24" s="47">
        <f>SUM(F5:F23)</f>
        <v>1419873000000</v>
      </c>
      <c r="G24" s="48"/>
      <c r="H24" s="47">
        <f>SUM(H5:H23)</f>
        <v>1491886000000</v>
      </c>
      <c r="I24" s="49"/>
      <c r="J24" s="47">
        <f>SUM(J5:J23)</f>
        <v>1499854889355</v>
      </c>
      <c r="K24" s="49"/>
      <c r="L24" s="50">
        <f t="shared" si="0"/>
        <v>7968889355</v>
      </c>
      <c r="M24" s="48"/>
      <c r="N24" s="51">
        <f>ROUND(J24/H24*100,1)</f>
        <v>100.5</v>
      </c>
      <c r="O24" s="52"/>
    </row>
    <row r="25" spans="1:15" ht="26.25" customHeight="1" thickTop="1">
      <c r="A25" s="53"/>
      <c r="B25" s="73" t="s">
        <v>13</v>
      </c>
      <c r="C25" s="74"/>
      <c r="D25" s="74"/>
      <c r="E25" s="54"/>
      <c r="F25" s="71">
        <v>132491000000</v>
      </c>
      <c r="G25" s="26"/>
      <c r="H25" s="71">
        <v>134734000000</v>
      </c>
      <c r="I25" s="27"/>
      <c r="J25" s="71">
        <v>134781077000</v>
      </c>
      <c r="K25" s="27"/>
      <c r="L25" s="28">
        <f t="shared" si="0"/>
        <v>47077000</v>
      </c>
      <c r="M25" s="26"/>
      <c r="N25" s="30">
        <f t="shared" si="1"/>
        <v>100</v>
      </c>
      <c r="O25" s="31"/>
    </row>
    <row r="26" spans="1:15" ht="26.25" customHeight="1">
      <c r="A26" s="17"/>
      <c r="B26" s="78" t="s">
        <v>14</v>
      </c>
      <c r="C26" s="79"/>
      <c r="D26" s="79"/>
      <c r="E26" s="18"/>
      <c r="F26" s="71">
        <v>3231999000</v>
      </c>
      <c r="G26" s="26"/>
      <c r="H26" s="71">
        <v>3038999000</v>
      </c>
      <c r="I26" s="27"/>
      <c r="J26" s="71">
        <v>3064586000</v>
      </c>
      <c r="K26" s="27"/>
      <c r="L26" s="28">
        <f t="shared" si="0"/>
        <v>25587000</v>
      </c>
      <c r="M26" s="26"/>
      <c r="N26" s="30">
        <f t="shared" si="1"/>
        <v>100.8</v>
      </c>
      <c r="O26" s="31"/>
    </row>
    <row r="27" spans="1:15" ht="26.25" customHeight="1">
      <c r="A27" s="17"/>
      <c r="B27" s="78" t="s">
        <v>199</v>
      </c>
      <c r="C27" s="79"/>
      <c r="D27" s="79"/>
      <c r="E27" s="18"/>
      <c r="F27" s="71">
        <v>152000000</v>
      </c>
      <c r="G27" s="26"/>
      <c r="H27" s="71">
        <v>130000000</v>
      </c>
      <c r="I27" s="27"/>
      <c r="J27" s="71">
        <v>131120000</v>
      </c>
      <c r="K27" s="27"/>
      <c r="L27" s="28">
        <f t="shared" si="0"/>
        <v>1120000</v>
      </c>
      <c r="M27" s="26"/>
      <c r="N27" s="30">
        <f t="shared" si="1"/>
        <v>100.9</v>
      </c>
      <c r="O27" s="31"/>
    </row>
    <row r="28" spans="1:15" ht="26.25" customHeight="1">
      <c r="A28" s="24"/>
      <c r="B28" s="78" t="s">
        <v>15</v>
      </c>
      <c r="C28" s="79"/>
      <c r="D28" s="79"/>
      <c r="E28" s="25"/>
      <c r="F28" s="71">
        <v>1000</v>
      </c>
      <c r="G28" s="26"/>
      <c r="H28" s="71">
        <v>1000</v>
      </c>
      <c r="I28" s="27"/>
      <c r="J28" s="71">
        <v>0</v>
      </c>
      <c r="K28" s="27"/>
      <c r="L28" s="28">
        <f t="shared" si="0"/>
        <v>-1000</v>
      </c>
      <c r="M28" s="26"/>
      <c r="N28" s="30">
        <f t="shared" si="1"/>
        <v>0</v>
      </c>
      <c r="O28" s="31"/>
    </row>
    <row r="29" spans="1:15" ht="26.25" customHeight="1" thickBot="1">
      <c r="A29" s="7"/>
      <c r="B29" s="80" t="s">
        <v>200</v>
      </c>
      <c r="C29" s="81"/>
      <c r="D29" s="81"/>
      <c r="E29" s="38"/>
      <c r="F29" s="72">
        <v>462000000</v>
      </c>
      <c r="G29" s="55"/>
      <c r="H29" s="72">
        <v>426000000</v>
      </c>
      <c r="I29" s="56"/>
      <c r="J29" s="72">
        <v>426661000</v>
      </c>
      <c r="K29" s="56"/>
      <c r="L29" s="57">
        <f t="shared" si="0"/>
        <v>661000</v>
      </c>
      <c r="M29" s="55"/>
      <c r="N29" s="58">
        <f t="shared" si="1"/>
        <v>100.2</v>
      </c>
      <c r="O29" s="10"/>
    </row>
    <row r="30" spans="1:15" ht="28.5" customHeight="1" thickBot="1" thickTop="1">
      <c r="A30" s="59"/>
      <c r="B30" s="75" t="s">
        <v>198</v>
      </c>
      <c r="C30" s="76"/>
      <c r="D30" s="76"/>
      <c r="E30" s="60"/>
      <c r="F30" s="47">
        <f>SUM(F25:F29)</f>
        <v>136337000000</v>
      </c>
      <c r="G30" s="48"/>
      <c r="H30" s="47">
        <f>SUM(H25:H29)</f>
        <v>138329000000</v>
      </c>
      <c r="I30" s="49"/>
      <c r="J30" s="47">
        <f>SUM(J25:J29)</f>
        <v>138403444000</v>
      </c>
      <c r="K30" s="49"/>
      <c r="L30" s="50">
        <f t="shared" si="0"/>
        <v>74444000</v>
      </c>
      <c r="M30" s="48"/>
      <c r="N30" s="51">
        <f t="shared" si="1"/>
        <v>100.1</v>
      </c>
      <c r="O30" s="52"/>
    </row>
    <row r="31" spans="1:15" ht="31.5" customHeight="1" thickTop="1">
      <c r="A31" s="53"/>
      <c r="B31" s="77" t="s">
        <v>201</v>
      </c>
      <c r="C31" s="74"/>
      <c r="D31" s="74"/>
      <c r="E31" s="61"/>
      <c r="F31" s="62">
        <f>SUM(F30,F24)</f>
        <v>1556210000000</v>
      </c>
      <c r="G31" s="63"/>
      <c r="H31" s="62">
        <f>SUM(H30,H24)</f>
        <v>1630215000000</v>
      </c>
      <c r="I31" s="64"/>
      <c r="J31" s="62">
        <f>SUM(J30,J24)</f>
        <v>1638258333355</v>
      </c>
      <c r="K31" s="64"/>
      <c r="L31" s="65">
        <f t="shared" si="0"/>
        <v>8043333355</v>
      </c>
      <c r="M31" s="63"/>
      <c r="N31" s="29">
        <f>ROUND(J31/H31*100,1)</f>
        <v>100.5</v>
      </c>
      <c r="O31" s="66"/>
    </row>
    <row r="32" ht="18" customHeight="1">
      <c r="J32" s="67"/>
    </row>
  </sheetData>
  <sheetProtection/>
  <mergeCells count="33">
    <mergeCell ref="B29:D29"/>
    <mergeCell ref="B30:D30"/>
    <mergeCell ref="B31:D31"/>
    <mergeCell ref="A21:B23"/>
    <mergeCell ref="B24:D24"/>
    <mergeCell ref="B25:D25"/>
    <mergeCell ref="B26:D26"/>
    <mergeCell ref="B27:D27"/>
    <mergeCell ref="B28:D28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L4:M4"/>
    <mergeCell ref="N4:O4"/>
    <mergeCell ref="B5:D5"/>
    <mergeCell ref="B6:D6"/>
    <mergeCell ref="B7:D7"/>
    <mergeCell ref="B8:D8"/>
    <mergeCell ref="G1:L1"/>
    <mergeCell ref="F3:G3"/>
    <mergeCell ref="H3:I3"/>
    <mergeCell ref="J3:K3"/>
    <mergeCell ref="L3:M3"/>
    <mergeCell ref="N3:O3"/>
  </mergeCells>
  <printOptions horizontalCentered="1"/>
  <pageMargins left="0.32" right="0.3937007874015748" top="0.61" bottom="0.21" header="0.25" footer="0.2"/>
  <pageSetup firstPageNumber="168" useFirstPageNumber="1"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zoomScalePageLayoutView="0" workbookViewId="0" topLeftCell="A1">
      <selection activeCell="N11" sqref="N11:O11"/>
    </sheetView>
  </sheetViews>
  <sheetFormatPr defaultColWidth="8.796875" defaultRowHeight="45" customHeight="1"/>
  <cols>
    <col min="1" max="1" width="21.09765625" style="214" customWidth="1"/>
    <col min="2" max="2" width="23" style="214" customWidth="1"/>
    <col min="3" max="3" width="3.59765625" style="214" customWidth="1"/>
    <col min="4" max="4" width="22.8984375" style="214" customWidth="1"/>
    <col min="5" max="5" width="3.69921875" style="214" customWidth="1"/>
    <col min="6" max="6" width="13.09765625" style="214" customWidth="1"/>
    <col min="7" max="7" width="3.69921875" style="214" customWidth="1"/>
    <col min="8" max="8" width="21" style="214" customWidth="1"/>
    <col min="9" max="9" width="23" style="214" customWidth="1"/>
    <col min="10" max="10" width="3.69921875" style="214" customWidth="1"/>
    <col min="11" max="11" width="23.19921875" style="214" customWidth="1"/>
    <col min="12" max="12" width="3.69921875" style="214" customWidth="1"/>
    <col min="13" max="13" width="21" style="214" customWidth="1"/>
    <col min="14" max="14" width="22.8984375" style="214" customWidth="1"/>
    <col min="15" max="15" width="3.69921875" style="214" customWidth="1"/>
    <col min="16" max="16" width="23.19921875" style="214" customWidth="1"/>
    <col min="17" max="17" width="3.69921875" style="214" customWidth="1"/>
    <col min="18" max="18" width="10.5" style="214" bestFit="1" customWidth="1"/>
    <col min="19" max="16384" width="9" style="214" customWidth="1"/>
  </cols>
  <sheetData>
    <row r="1" spans="1:13" ht="29.25" customHeight="1">
      <c r="A1" s="212" t="s">
        <v>202</v>
      </c>
      <c r="B1" s="213"/>
      <c r="C1" s="213"/>
      <c r="D1" s="213"/>
      <c r="E1" s="213"/>
      <c r="F1" s="213"/>
      <c r="G1" s="213"/>
      <c r="H1" s="212" t="s">
        <v>203</v>
      </c>
      <c r="M1" s="212" t="s">
        <v>204</v>
      </c>
    </row>
    <row r="2" spans="1:7" ht="29.25" customHeight="1">
      <c r="A2" s="213"/>
      <c r="B2" s="213"/>
      <c r="C2" s="213"/>
      <c r="D2" s="213"/>
      <c r="E2" s="213"/>
      <c r="F2" s="213"/>
      <c r="G2" s="213"/>
    </row>
    <row r="3" spans="1:17" ht="45" customHeight="1">
      <c r="A3" s="215" t="s">
        <v>18</v>
      </c>
      <c r="B3" s="216" t="s">
        <v>19</v>
      </c>
      <c r="C3" s="217"/>
      <c r="D3" s="217"/>
      <c r="E3" s="218"/>
      <c r="F3" s="219" t="s">
        <v>20</v>
      </c>
      <c r="G3" s="219"/>
      <c r="H3" s="220" t="s">
        <v>21</v>
      </c>
      <c r="I3" s="221" t="s">
        <v>22</v>
      </c>
      <c r="J3" s="221"/>
      <c r="K3" s="221" t="s">
        <v>23</v>
      </c>
      <c r="L3" s="221"/>
      <c r="M3" s="220" t="s">
        <v>21</v>
      </c>
      <c r="N3" s="221" t="s">
        <v>22</v>
      </c>
      <c r="O3" s="221"/>
      <c r="P3" s="221" t="s">
        <v>23</v>
      </c>
      <c r="Q3" s="221"/>
    </row>
    <row r="4" spans="1:17" ht="45" customHeight="1">
      <c r="A4" s="222"/>
      <c r="B4" s="216" t="s">
        <v>24</v>
      </c>
      <c r="C4" s="218"/>
      <c r="D4" s="216" t="s">
        <v>25</v>
      </c>
      <c r="E4" s="218"/>
      <c r="F4" s="219"/>
      <c r="G4" s="219"/>
      <c r="H4" s="223" t="s">
        <v>26</v>
      </c>
      <c r="I4" s="224">
        <v>886073000</v>
      </c>
      <c r="J4" s="225" t="s">
        <v>6</v>
      </c>
      <c r="K4" s="226">
        <v>99.11907627736737</v>
      </c>
      <c r="L4" s="225" t="s">
        <v>187</v>
      </c>
      <c r="M4" s="223" t="s">
        <v>26</v>
      </c>
      <c r="N4" s="224">
        <v>0</v>
      </c>
      <c r="O4" s="225" t="s">
        <v>6</v>
      </c>
      <c r="P4" s="227">
        <v>0</v>
      </c>
      <c r="Q4" s="225" t="s">
        <v>187</v>
      </c>
    </row>
    <row r="5" spans="1:17" ht="45" customHeight="1">
      <c r="A5" s="228" t="s">
        <v>27</v>
      </c>
      <c r="B5" s="229">
        <v>360868075873</v>
      </c>
      <c r="C5" s="230" t="s">
        <v>6</v>
      </c>
      <c r="D5" s="229">
        <v>285661289123</v>
      </c>
      <c r="E5" s="230" t="s">
        <v>6</v>
      </c>
      <c r="F5" s="231">
        <v>126.32725875490168</v>
      </c>
      <c r="G5" s="232" t="s">
        <v>187</v>
      </c>
      <c r="H5" s="233" t="s">
        <v>28</v>
      </c>
      <c r="I5" s="224">
        <v>1278148000</v>
      </c>
      <c r="J5" s="234"/>
      <c r="K5" s="227">
        <v>97.9119889995825</v>
      </c>
      <c r="L5" s="234"/>
      <c r="M5" s="233" t="s">
        <v>28</v>
      </c>
      <c r="N5" s="224">
        <v>0</v>
      </c>
      <c r="O5" s="234"/>
      <c r="P5" s="227">
        <v>0</v>
      </c>
      <c r="Q5" s="234"/>
    </row>
    <row r="6" spans="1:17" ht="45" customHeight="1">
      <c r="A6" s="228" t="s">
        <v>29</v>
      </c>
      <c r="B6" s="235">
        <v>150068539560</v>
      </c>
      <c r="C6" s="236"/>
      <c r="D6" s="235">
        <v>181233890345</v>
      </c>
      <c r="E6" s="236"/>
      <c r="F6" s="231">
        <v>82.80379529144737</v>
      </c>
      <c r="G6" s="236"/>
      <c r="H6" s="233" t="s">
        <v>30</v>
      </c>
      <c r="I6" s="224">
        <v>900365000</v>
      </c>
      <c r="J6" s="234"/>
      <c r="K6" s="227">
        <v>101.67756434145294</v>
      </c>
      <c r="L6" s="234"/>
      <c r="M6" s="233" t="s">
        <v>30</v>
      </c>
      <c r="N6" s="224">
        <v>0</v>
      </c>
      <c r="O6" s="234"/>
      <c r="P6" s="227">
        <v>0</v>
      </c>
      <c r="Q6" s="234"/>
    </row>
    <row r="7" spans="1:17" ht="45" customHeight="1">
      <c r="A7" s="237" t="s">
        <v>31</v>
      </c>
      <c r="B7" s="235">
        <v>510936615433</v>
      </c>
      <c r="C7" s="236"/>
      <c r="D7" s="235">
        <v>466895179468</v>
      </c>
      <c r="E7" s="236"/>
      <c r="F7" s="238">
        <v>109.43283158656354</v>
      </c>
      <c r="G7" s="236"/>
      <c r="H7" s="237" t="s">
        <v>32</v>
      </c>
      <c r="I7" s="239">
        <v>3064586000</v>
      </c>
      <c r="J7" s="234"/>
      <c r="K7" s="240">
        <v>99.34269366257108</v>
      </c>
      <c r="L7" s="234"/>
      <c r="M7" s="237" t="s">
        <v>32</v>
      </c>
      <c r="N7" s="239">
        <v>0</v>
      </c>
      <c r="O7" s="234"/>
      <c r="P7" s="240">
        <v>0</v>
      </c>
      <c r="Q7" s="234"/>
    </row>
    <row r="8" spans="1:7" ht="45" customHeight="1">
      <c r="A8" s="241"/>
      <c r="B8" s="242"/>
      <c r="C8" s="243"/>
      <c r="D8" s="244"/>
      <c r="E8" s="243"/>
      <c r="F8" s="213"/>
      <c r="G8" s="213"/>
    </row>
    <row r="9" spans="1:13" ht="30.75" customHeight="1">
      <c r="A9" s="212" t="s">
        <v>205</v>
      </c>
      <c r="B9" s="213"/>
      <c r="C9" s="213"/>
      <c r="D9" s="213"/>
      <c r="E9" s="213"/>
      <c r="F9" s="213"/>
      <c r="G9" s="213"/>
      <c r="H9" s="212" t="s">
        <v>206</v>
      </c>
      <c r="M9" s="212" t="s">
        <v>207</v>
      </c>
    </row>
    <row r="10" spans="1:7" ht="30.75" customHeight="1">
      <c r="A10" s="213"/>
      <c r="B10" s="213"/>
      <c r="C10" s="213"/>
      <c r="D10" s="213"/>
      <c r="E10" s="213"/>
      <c r="F10" s="213"/>
      <c r="G10" s="213"/>
    </row>
    <row r="11" spans="1:17" ht="45" customHeight="1">
      <c r="A11" s="237" t="s">
        <v>21</v>
      </c>
      <c r="B11" s="245" t="s">
        <v>22</v>
      </c>
      <c r="C11" s="245"/>
      <c r="D11" s="245" t="s">
        <v>23</v>
      </c>
      <c r="E11" s="245"/>
      <c r="F11" s="213"/>
      <c r="G11" s="213"/>
      <c r="H11" s="220" t="s">
        <v>21</v>
      </c>
      <c r="I11" s="221" t="s">
        <v>22</v>
      </c>
      <c r="J11" s="221"/>
      <c r="K11" s="221" t="s">
        <v>23</v>
      </c>
      <c r="L11" s="221"/>
      <c r="M11" s="220" t="s">
        <v>21</v>
      </c>
      <c r="N11" s="221" t="s">
        <v>22</v>
      </c>
      <c r="O11" s="221"/>
      <c r="P11" s="221" t="s">
        <v>23</v>
      </c>
      <c r="Q11" s="221"/>
    </row>
    <row r="12" spans="1:17" ht="45" customHeight="1">
      <c r="A12" s="246" t="s">
        <v>33</v>
      </c>
      <c r="B12" s="247">
        <v>7978638000</v>
      </c>
      <c r="C12" s="230" t="s">
        <v>6</v>
      </c>
      <c r="D12" s="248">
        <v>106.38345702854683</v>
      </c>
      <c r="E12" s="230" t="s">
        <v>187</v>
      </c>
      <c r="F12" s="249"/>
      <c r="G12" s="213"/>
      <c r="H12" s="246" t="s">
        <v>26</v>
      </c>
      <c r="I12" s="224">
        <v>32827000</v>
      </c>
      <c r="J12" s="225" t="s">
        <v>6</v>
      </c>
      <c r="K12" s="227">
        <v>89.83607454639994</v>
      </c>
      <c r="L12" s="225" t="s">
        <v>187</v>
      </c>
      <c r="M12" s="246" t="s">
        <v>34</v>
      </c>
      <c r="N12" s="224">
        <v>209709000</v>
      </c>
      <c r="O12" s="225" t="s">
        <v>6</v>
      </c>
      <c r="P12" s="227">
        <v>97.84489194132358</v>
      </c>
      <c r="Q12" s="225" t="s">
        <v>187</v>
      </c>
    </row>
    <row r="13" spans="1:17" ht="45" customHeight="1">
      <c r="A13" s="246" t="s">
        <v>35</v>
      </c>
      <c r="B13" s="247">
        <v>24781344000</v>
      </c>
      <c r="C13" s="236"/>
      <c r="D13" s="248">
        <v>106.31397395654825</v>
      </c>
      <c r="E13" s="236"/>
      <c r="F13" s="249"/>
      <c r="G13" s="213"/>
      <c r="H13" s="246" t="s">
        <v>36</v>
      </c>
      <c r="I13" s="224">
        <v>54843000</v>
      </c>
      <c r="J13" s="234"/>
      <c r="K13" s="227">
        <v>91.31216596460266</v>
      </c>
      <c r="L13" s="234"/>
      <c r="M13" s="246" t="s">
        <v>30</v>
      </c>
      <c r="N13" s="224">
        <v>216952000</v>
      </c>
      <c r="O13" s="234"/>
      <c r="P13" s="227">
        <v>97.95424479531161</v>
      </c>
      <c r="Q13" s="234"/>
    </row>
    <row r="14" spans="1:17" ht="45" customHeight="1">
      <c r="A14" s="246" t="s">
        <v>36</v>
      </c>
      <c r="B14" s="247">
        <v>47079092000</v>
      </c>
      <c r="C14" s="236"/>
      <c r="D14" s="248">
        <v>98.62411675979926</v>
      </c>
      <c r="E14" s="236"/>
      <c r="F14" s="249"/>
      <c r="G14" s="213"/>
      <c r="H14" s="246" t="s">
        <v>30</v>
      </c>
      <c r="I14" s="239">
        <v>43450000</v>
      </c>
      <c r="J14" s="234"/>
      <c r="K14" s="240">
        <v>92.01999237578889</v>
      </c>
      <c r="L14" s="234"/>
      <c r="M14" s="250" t="s">
        <v>32</v>
      </c>
      <c r="N14" s="239">
        <v>426661000</v>
      </c>
      <c r="O14" s="234"/>
      <c r="P14" s="240">
        <v>97.90046602770467</v>
      </c>
      <c r="Q14" s="234"/>
    </row>
    <row r="15" spans="1:17" ht="45" customHeight="1">
      <c r="A15" s="246" t="s">
        <v>37</v>
      </c>
      <c r="B15" s="247">
        <v>54942003000</v>
      </c>
      <c r="C15" s="236"/>
      <c r="D15" s="248">
        <v>107.24095821280227</v>
      </c>
      <c r="E15" s="236"/>
      <c r="F15" s="249"/>
      <c r="G15" s="213"/>
      <c r="H15" s="250" t="s">
        <v>32</v>
      </c>
      <c r="I15" s="239">
        <v>131120000</v>
      </c>
      <c r="J15" s="234"/>
      <c r="K15" s="240">
        <v>91.16951745237103</v>
      </c>
      <c r="L15" s="234"/>
      <c r="M15" s="241"/>
      <c r="N15" s="251"/>
      <c r="O15" s="252"/>
      <c r="P15" s="253"/>
      <c r="Q15" s="252"/>
    </row>
    <row r="16" spans="1:7" ht="45" customHeight="1">
      <c r="A16" s="237" t="s">
        <v>32</v>
      </c>
      <c r="B16" s="254">
        <v>134781077000</v>
      </c>
      <c r="C16" s="236"/>
      <c r="D16" s="255">
        <v>103.85538819108638</v>
      </c>
      <c r="E16" s="236"/>
      <c r="F16" s="249"/>
      <c r="G16" s="213"/>
    </row>
    <row r="18" ht="29.25" customHeight="1"/>
    <row r="19" ht="29.25" customHeight="1"/>
    <row r="26" ht="29.25" customHeight="1"/>
    <row r="27" ht="29.25" customHeight="1"/>
  </sheetData>
  <sheetProtection/>
  <mergeCells count="15">
    <mergeCell ref="P3:Q3"/>
    <mergeCell ref="B4:C4"/>
    <mergeCell ref="D4:E4"/>
    <mergeCell ref="B11:C11"/>
    <mergeCell ref="D11:E11"/>
    <mergeCell ref="I11:J11"/>
    <mergeCell ref="K11:L11"/>
    <mergeCell ref="N11:O11"/>
    <mergeCell ref="P11:Q11"/>
    <mergeCell ref="A3:A4"/>
    <mergeCell ref="B3:E3"/>
    <mergeCell ref="F3:G4"/>
    <mergeCell ref="I3:J3"/>
    <mergeCell ref="K3:L3"/>
    <mergeCell ref="N3:O3"/>
  </mergeCells>
  <conditionalFormatting sqref="N14:N15 N7 P12:P15 P4:P7 I7 K4:K7 B16 F5:F7 K12:K15 I14:I15 D12:D16">
    <cfRule type="cellIs" priority="3" dxfId="3" operator="equal" stopIfTrue="1">
      <formula>"ＮＧ"</formula>
    </cfRule>
  </conditionalFormatting>
  <conditionalFormatting sqref="D7">
    <cfRule type="cellIs" priority="2" dxfId="3" operator="equal" stopIfTrue="1">
      <formula>"ＮＧ"</formula>
    </cfRule>
  </conditionalFormatting>
  <conditionalFormatting sqref="B7">
    <cfRule type="cellIs" priority="1" dxfId="3" operator="equal" stopIfTrue="1">
      <formula>"ＮＧ"</formula>
    </cfRule>
  </conditionalFormatting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rowBreaks count="1" manualBreakCount="1">
    <brk id="17" max="255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E29"/>
  <sheetViews>
    <sheetView view="pageBreakPreview" zoomScaleSheetLayoutView="100" zoomScalePageLayoutView="0" workbookViewId="0" topLeftCell="A2">
      <pane xSplit="4" ySplit="6" topLeftCell="E8" activePane="bottomRight" state="frozen"/>
      <selection pane="topLeft" activeCell="M10" sqref="M10:M13"/>
      <selection pane="topRight" activeCell="M10" sqref="M10:M13"/>
      <selection pane="bottomLeft" activeCell="M10" sqref="M10:M13"/>
      <selection pane="bottomRight" activeCell="M10" sqref="M10:M13"/>
    </sheetView>
  </sheetViews>
  <sheetFormatPr defaultColWidth="8.796875" defaultRowHeight="14.25"/>
  <cols>
    <col min="1" max="1" width="9" style="262" customWidth="1"/>
    <col min="2" max="2" width="4.69921875" style="262" customWidth="1"/>
    <col min="3" max="3" width="7.09765625" style="262" customWidth="1"/>
    <col min="4" max="4" width="5.3984375" style="262" customWidth="1"/>
    <col min="5" max="12" width="5.69921875" style="262" customWidth="1"/>
    <col min="13" max="13" width="6.09765625" style="262" customWidth="1"/>
    <col min="14" max="24" width="5.69921875" style="262" customWidth="1"/>
    <col min="25" max="25" width="17.69921875" style="262" customWidth="1"/>
    <col min="26" max="16384" width="9" style="262" customWidth="1"/>
  </cols>
  <sheetData>
    <row r="3" spans="2:24" ht="17.25">
      <c r="B3" s="256"/>
      <c r="C3" s="256"/>
      <c r="D3" s="256"/>
      <c r="E3" s="257" t="s">
        <v>208</v>
      </c>
      <c r="F3" s="258"/>
      <c r="G3" s="258"/>
      <c r="H3" s="258"/>
      <c r="I3" s="258"/>
      <c r="J3" s="258"/>
      <c r="K3" s="258"/>
      <c r="L3" s="258"/>
      <c r="M3" s="258"/>
      <c r="N3" s="259" t="s">
        <v>38</v>
      </c>
      <c r="O3" s="260"/>
      <c r="P3" s="260"/>
      <c r="Q3" s="260"/>
      <c r="R3" s="260"/>
      <c r="S3" s="260"/>
      <c r="T3" s="260"/>
      <c r="U3" s="260"/>
      <c r="V3" s="261"/>
      <c r="W3" s="261"/>
      <c r="X3" s="261"/>
    </row>
    <row r="4" spans="21:31" ht="17.25">
      <c r="U4" s="263" t="s">
        <v>209</v>
      </c>
      <c r="V4" s="263"/>
      <c r="W4" s="263"/>
      <c r="X4" s="263"/>
      <c r="Y4" s="264"/>
      <c r="Z4" s="264"/>
      <c r="AA4" s="264"/>
      <c r="AB4" s="264"/>
      <c r="AC4" s="264"/>
      <c r="AD4" s="264"/>
      <c r="AE4" s="264"/>
    </row>
    <row r="5" spans="2:25" ht="31.5">
      <c r="B5" s="265" t="s">
        <v>39</v>
      </c>
      <c r="C5" s="266"/>
      <c r="D5" s="266"/>
      <c r="E5" s="267" t="s">
        <v>40</v>
      </c>
      <c r="F5" s="265" t="s">
        <v>41</v>
      </c>
      <c r="G5" s="267" t="s">
        <v>42</v>
      </c>
      <c r="H5" s="265" t="s">
        <v>43</v>
      </c>
      <c r="I5" s="266"/>
      <c r="J5" s="266"/>
      <c r="K5" s="266"/>
      <c r="L5" s="266"/>
      <c r="M5" s="268"/>
      <c r="N5" s="269" t="s">
        <v>44</v>
      </c>
      <c r="O5" s="266" t="s">
        <v>45</v>
      </c>
      <c r="P5" s="266"/>
      <c r="Q5" s="266"/>
      <c r="R5" s="266"/>
      <c r="S5" s="266"/>
      <c r="T5" s="266"/>
      <c r="U5" s="269" t="s">
        <v>46</v>
      </c>
      <c r="V5" s="266" t="s">
        <v>47</v>
      </c>
      <c r="W5" s="266"/>
      <c r="X5" s="268"/>
      <c r="Y5" s="270"/>
    </row>
    <row r="6" spans="2:25" ht="13.5">
      <c r="B6" s="271"/>
      <c r="C6" s="272"/>
      <c r="D6" s="272"/>
      <c r="E6" s="273"/>
      <c r="F6" s="271"/>
      <c r="G6" s="273"/>
      <c r="H6" s="269"/>
      <c r="I6" s="269"/>
      <c r="J6" s="269"/>
      <c r="K6" s="269"/>
      <c r="L6" s="269"/>
      <c r="M6" s="269"/>
      <c r="N6" s="274"/>
      <c r="O6" s="275"/>
      <c r="P6" s="276"/>
      <c r="Q6" s="276"/>
      <c r="R6" s="276"/>
      <c r="S6" s="276"/>
      <c r="T6" s="277"/>
      <c r="U6" s="274"/>
      <c r="V6" s="278"/>
      <c r="W6" s="269"/>
      <c r="X6" s="269"/>
      <c r="Y6" s="279"/>
    </row>
    <row r="7" spans="2:25" ht="21">
      <c r="B7" s="280"/>
      <c r="C7" s="281"/>
      <c r="D7" s="281"/>
      <c r="E7" s="282" t="s">
        <v>48</v>
      </c>
      <c r="F7" s="283" t="s">
        <v>49</v>
      </c>
      <c r="G7" s="282" t="s">
        <v>50</v>
      </c>
      <c r="H7" s="284" t="s">
        <v>210</v>
      </c>
      <c r="I7" s="284" t="s">
        <v>51</v>
      </c>
      <c r="J7" s="284" t="s">
        <v>52</v>
      </c>
      <c r="K7" s="284" t="s">
        <v>53</v>
      </c>
      <c r="L7" s="284" t="s">
        <v>54</v>
      </c>
      <c r="M7" s="285" t="s">
        <v>211</v>
      </c>
      <c r="N7" s="282" t="s">
        <v>55</v>
      </c>
      <c r="O7" s="284" t="s">
        <v>56</v>
      </c>
      <c r="P7" s="284" t="s">
        <v>57</v>
      </c>
      <c r="Q7" s="284" t="s">
        <v>58</v>
      </c>
      <c r="R7" s="283" t="s">
        <v>59</v>
      </c>
      <c r="S7" s="282" t="s">
        <v>60</v>
      </c>
      <c r="T7" s="282" t="s">
        <v>61</v>
      </c>
      <c r="U7" s="282" t="s">
        <v>62</v>
      </c>
      <c r="V7" s="284" t="s">
        <v>63</v>
      </c>
      <c r="W7" s="284" t="s">
        <v>64</v>
      </c>
      <c r="X7" s="284" t="s">
        <v>65</v>
      </c>
      <c r="Y7" s="279"/>
    </row>
    <row r="8" spans="2:25" ht="19.5" customHeight="1">
      <c r="B8" s="267" t="s">
        <v>66</v>
      </c>
      <c r="C8" s="267" t="s">
        <v>67</v>
      </c>
      <c r="D8" s="265" t="s">
        <v>68</v>
      </c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79"/>
    </row>
    <row r="9" spans="2:25" ht="19.5" customHeight="1">
      <c r="B9" s="273"/>
      <c r="C9" s="273"/>
      <c r="D9" s="280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79"/>
    </row>
    <row r="10" spans="2:25" ht="19.5" customHeight="1">
      <c r="B10" s="273"/>
      <c r="C10" s="273"/>
      <c r="D10" s="265" t="s">
        <v>212</v>
      </c>
      <c r="E10" s="286"/>
      <c r="F10" s="288"/>
      <c r="G10" s="286"/>
      <c r="H10" s="286"/>
      <c r="I10" s="286"/>
      <c r="J10" s="286"/>
      <c r="K10" s="286"/>
      <c r="L10" s="286"/>
      <c r="M10" s="286"/>
      <c r="N10" s="286"/>
      <c r="O10" s="289"/>
      <c r="P10" s="286"/>
      <c r="Q10" s="286"/>
      <c r="R10" s="288"/>
      <c r="S10" s="288"/>
      <c r="T10" s="288"/>
      <c r="U10" s="286"/>
      <c r="V10" s="289"/>
      <c r="W10" s="286"/>
      <c r="X10" s="286"/>
      <c r="Y10" s="279"/>
    </row>
    <row r="11" spans="2:25" ht="19.5" customHeight="1">
      <c r="B11" s="273"/>
      <c r="C11" s="290"/>
      <c r="D11" s="280"/>
      <c r="E11" s="287"/>
      <c r="F11" s="291"/>
      <c r="G11" s="287"/>
      <c r="H11" s="287"/>
      <c r="I11" s="287"/>
      <c r="J11" s="287"/>
      <c r="K11" s="287"/>
      <c r="L11" s="287"/>
      <c r="M11" s="287"/>
      <c r="N11" s="287"/>
      <c r="O11" s="292"/>
      <c r="P11" s="287"/>
      <c r="Q11" s="287"/>
      <c r="R11" s="291"/>
      <c r="S11" s="291"/>
      <c r="T11" s="291"/>
      <c r="U11" s="287"/>
      <c r="V11" s="292"/>
      <c r="W11" s="287"/>
      <c r="X11" s="287"/>
      <c r="Y11" s="279"/>
    </row>
    <row r="12" spans="2:25" ht="19.5" customHeight="1">
      <c r="B12" s="273"/>
      <c r="C12" s="265" t="s">
        <v>69</v>
      </c>
      <c r="D12" s="266"/>
      <c r="E12" s="286">
        <v>1</v>
      </c>
      <c r="F12" s="288"/>
      <c r="G12" s="286">
        <v>1</v>
      </c>
      <c r="H12" s="286"/>
      <c r="I12" s="286"/>
      <c r="J12" s="286"/>
      <c r="K12" s="286"/>
      <c r="L12" s="286"/>
      <c r="M12" s="286">
        <v>1</v>
      </c>
      <c r="N12" s="286"/>
      <c r="O12" s="289"/>
      <c r="P12" s="286"/>
      <c r="Q12" s="286"/>
      <c r="R12" s="288"/>
      <c r="S12" s="288"/>
      <c r="T12" s="288"/>
      <c r="U12" s="286">
        <v>1</v>
      </c>
      <c r="V12" s="289"/>
      <c r="W12" s="286">
        <v>1</v>
      </c>
      <c r="X12" s="286"/>
      <c r="Y12" s="293"/>
    </row>
    <row r="13" spans="2:25" ht="19.5" customHeight="1">
      <c r="B13" s="273"/>
      <c r="C13" s="280"/>
      <c r="D13" s="281"/>
      <c r="E13" s="287"/>
      <c r="F13" s="291"/>
      <c r="G13" s="287"/>
      <c r="H13" s="287"/>
      <c r="I13" s="287"/>
      <c r="J13" s="287"/>
      <c r="K13" s="287"/>
      <c r="L13" s="287"/>
      <c r="M13" s="287"/>
      <c r="N13" s="287"/>
      <c r="O13" s="292"/>
      <c r="P13" s="287"/>
      <c r="Q13" s="287"/>
      <c r="R13" s="291"/>
      <c r="S13" s="291"/>
      <c r="T13" s="291"/>
      <c r="U13" s="287"/>
      <c r="V13" s="292"/>
      <c r="W13" s="287"/>
      <c r="X13" s="287"/>
      <c r="Y13" s="294"/>
    </row>
    <row r="14" spans="2:25" ht="19.5" customHeight="1">
      <c r="B14" s="273"/>
      <c r="C14" s="265" t="s">
        <v>70</v>
      </c>
      <c r="D14" s="266"/>
      <c r="E14" s="286"/>
      <c r="F14" s="288"/>
      <c r="G14" s="286"/>
      <c r="H14" s="286"/>
      <c r="I14" s="286"/>
      <c r="J14" s="286"/>
      <c r="K14" s="286"/>
      <c r="L14" s="286"/>
      <c r="M14" s="286"/>
      <c r="N14" s="286"/>
      <c r="O14" s="289"/>
      <c r="P14" s="286"/>
      <c r="Q14" s="286"/>
      <c r="R14" s="288"/>
      <c r="S14" s="288"/>
      <c r="T14" s="288"/>
      <c r="U14" s="286"/>
      <c r="V14" s="289"/>
      <c r="W14" s="286"/>
      <c r="X14" s="286"/>
      <c r="Y14" s="279"/>
    </row>
    <row r="15" spans="2:25" ht="19.5" customHeight="1">
      <c r="B15" s="273"/>
      <c r="C15" s="280"/>
      <c r="D15" s="281"/>
      <c r="E15" s="287"/>
      <c r="F15" s="291"/>
      <c r="G15" s="287"/>
      <c r="H15" s="287"/>
      <c r="I15" s="287"/>
      <c r="J15" s="287"/>
      <c r="K15" s="287"/>
      <c r="L15" s="287"/>
      <c r="M15" s="287"/>
      <c r="N15" s="287"/>
      <c r="O15" s="292"/>
      <c r="P15" s="287"/>
      <c r="Q15" s="287"/>
      <c r="R15" s="291"/>
      <c r="S15" s="291"/>
      <c r="T15" s="291"/>
      <c r="U15" s="287"/>
      <c r="V15" s="292"/>
      <c r="W15" s="287"/>
      <c r="X15" s="287"/>
      <c r="Y15" s="279"/>
    </row>
    <row r="16" spans="2:25" ht="19.5" customHeight="1">
      <c r="B16" s="273"/>
      <c r="C16" s="265" t="s">
        <v>71</v>
      </c>
      <c r="D16" s="266"/>
      <c r="E16" s="286"/>
      <c r="F16" s="288"/>
      <c r="G16" s="286"/>
      <c r="H16" s="286"/>
      <c r="I16" s="286"/>
      <c r="J16" s="286"/>
      <c r="K16" s="286"/>
      <c r="L16" s="286"/>
      <c r="M16" s="286"/>
      <c r="N16" s="286"/>
      <c r="O16" s="289"/>
      <c r="P16" s="286"/>
      <c r="Q16" s="286"/>
      <c r="R16" s="288"/>
      <c r="S16" s="288"/>
      <c r="T16" s="288"/>
      <c r="U16" s="286"/>
      <c r="V16" s="289"/>
      <c r="W16" s="286"/>
      <c r="X16" s="286"/>
      <c r="Y16" s="293"/>
    </row>
    <row r="17" spans="2:25" ht="19.5" customHeight="1">
      <c r="B17" s="290"/>
      <c r="C17" s="280"/>
      <c r="D17" s="281"/>
      <c r="E17" s="287"/>
      <c r="F17" s="291"/>
      <c r="G17" s="287"/>
      <c r="H17" s="287"/>
      <c r="I17" s="287"/>
      <c r="J17" s="287"/>
      <c r="K17" s="287"/>
      <c r="L17" s="287"/>
      <c r="M17" s="287"/>
      <c r="N17" s="287"/>
      <c r="O17" s="292"/>
      <c r="P17" s="287"/>
      <c r="Q17" s="287"/>
      <c r="R17" s="291"/>
      <c r="S17" s="291"/>
      <c r="T17" s="291"/>
      <c r="U17" s="287"/>
      <c r="V17" s="292"/>
      <c r="W17" s="287"/>
      <c r="X17" s="287"/>
      <c r="Y17" s="294"/>
    </row>
    <row r="18" spans="2:25" ht="19.5" customHeight="1">
      <c r="B18" s="267" t="s">
        <v>72</v>
      </c>
      <c r="C18" s="265" t="s">
        <v>73</v>
      </c>
      <c r="D18" s="266"/>
      <c r="E18" s="286"/>
      <c r="F18" s="288"/>
      <c r="G18" s="286"/>
      <c r="H18" s="286"/>
      <c r="I18" s="286"/>
      <c r="J18" s="286"/>
      <c r="K18" s="286"/>
      <c r="L18" s="286"/>
      <c r="M18" s="286"/>
      <c r="N18" s="286"/>
      <c r="O18" s="289"/>
      <c r="P18" s="286"/>
      <c r="Q18" s="286"/>
      <c r="R18" s="288"/>
      <c r="S18" s="288"/>
      <c r="T18" s="288"/>
      <c r="U18" s="286"/>
      <c r="V18" s="289"/>
      <c r="W18" s="286"/>
      <c r="X18" s="286"/>
      <c r="Y18" s="293"/>
    </row>
    <row r="19" spans="2:25" ht="19.5" customHeight="1">
      <c r="B19" s="273"/>
      <c r="C19" s="280"/>
      <c r="D19" s="281"/>
      <c r="E19" s="287"/>
      <c r="F19" s="291"/>
      <c r="G19" s="287"/>
      <c r="H19" s="287"/>
      <c r="I19" s="287"/>
      <c r="J19" s="287"/>
      <c r="K19" s="287"/>
      <c r="L19" s="287"/>
      <c r="M19" s="287"/>
      <c r="N19" s="287"/>
      <c r="O19" s="292"/>
      <c r="P19" s="287"/>
      <c r="Q19" s="287"/>
      <c r="R19" s="291"/>
      <c r="S19" s="291"/>
      <c r="T19" s="291"/>
      <c r="U19" s="287"/>
      <c r="V19" s="292"/>
      <c r="W19" s="287"/>
      <c r="X19" s="287"/>
      <c r="Y19" s="294"/>
    </row>
    <row r="20" spans="2:25" ht="19.5" customHeight="1">
      <c r="B20" s="273"/>
      <c r="C20" s="265" t="s">
        <v>74</v>
      </c>
      <c r="D20" s="266"/>
      <c r="E20" s="286"/>
      <c r="F20" s="288"/>
      <c r="G20" s="286"/>
      <c r="H20" s="286"/>
      <c r="I20" s="286"/>
      <c r="J20" s="286"/>
      <c r="K20" s="286"/>
      <c r="L20" s="286"/>
      <c r="M20" s="295"/>
      <c r="N20" s="286"/>
      <c r="O20" s="289"/>
      <c r="P20" s="288"/>
      <c r="Q20" s="286"/>
      <c r="R20" s="288"/>
      <c r="S20" s="288"/>
      <c r="T20" s="288"/>
      <c r="U20" s="286"/>
      <c r="V20" s="289"/>
      <c r="W20" s="286"/>
      <c r="X20" s="286"/>
      <c r="Y20" s="293"/>
    </row>
    <row r="21" spans="2:25" ht="19.5" customHeight="1">
      <c r="B21" s="290"/>
      <c r="C21" s="280"/>
      <c r="D21" s="281"/>
      <c r="E21" s="287"/>
      <c r="F21" s="291"/>
      <c r="G21" s="287"/>
      <c r="H21" s="287"/>
      <c r="I21" s="287"/>
      <c r="J21" s="287"/>
      <c r="K21" s="287"/>
      <c r="L21" s="287"/>
      <c r="M21" s="295"/>
      <c r="N21" s="287"/>
      <c r="O21" s="292"/>
      <c r="P21" s="291"/>
      <c r="Q21" s="287"/>
      <c r="R21" s="291"/>
      <c r="S21" s="291"/>
      <c r="T21" s="291"/>
      <c r="U21" s="287"/>
      <c r="V21" s="292"/>
      <c r="W21" s="287"/>
      <c r="X21" s="287"/>
      <c r="Y21" s="294"/>
    </row>
    <row r="22" spans="2:25" ht="19.5" customHeight="1">
      <c r="B22" s="265" t="s">
        <v>74</v>
      </c>
      <c r="C22" s="266"/>
      <c r="D22" s="268"/>
      <c r="E22" s="286"/>
      <c r="F22" s="288"/>
      <c r="G22" s="286"/>
      <c r="H22" s="286"/>
      <c r="I22" s="286"/>
      <c r="J22" s="286"/>
      <c r="K22" s="286"/>
      <c r="L22" s="286"/>
      <c r="M22" s="286"/>
      <c r="N22" s="286"/>
      <c r="O22" s="289"/>
      <c r="P22" s="286"/>
      <c r="Q22" s="286"/>
      <c r="R22" s="288"/>
      <c r="S22" s="288"/>
      <c r="T22" s="288"/>
      <c r="U22" s="286"/>
      <c r="V22" s="289"/>
      <c r="W22" s="286"/>
      <c r="X22" s="286"/>
      <c r="Y22" s="293"/>
    </row>
    <row r="23" spans="2:25" ht="19.5" customHeight="1">
      <c r="B23" s="280"/>
      <c r="C23" s="281"/>
      <c r="D23" s="296"/>
      <c r="E23" s="287"/>
      <c r="F23" s="291"/>
      <c r="G23" s="287"/>
      <c r="H23" s="287"/>
      <c r="I23" s="287"/>
      <c r="J23" s="287"/>
      <c r="K23" s="287"/>
      <c r="L23" s="287"/>
      <c r="M23" s="287"/>
      <c r="N23" s="287"/>
      <c r="O23" s="292"/>
      <c r="P23" s="287"/>
      <c r="Q23" s="287"/>
      <c r="R23" s="291"/>
      <c r="S23" s="291"/>
      <c r="T23" s="291"/>
      <c r="U23" s="287"/>
      <c r="V23" s="292"/>
      <c r="W23" s="287"/>
      <c r="X23" s="287"/>
      <c r="Y23" s="294"/>
    </row>
    <row r="24" spans="2:24" ht="19.5" customHeight="1">
      <c r="B24" s="265" t="s">
        <v>75</v>
      </c>
      <c r="C24" s="266"/>
      <c r="D24" s="266"/>
      <c r="E24" s="286">
        <v>1</v>
      </c>
      <c r="F24" s="286"/>
      <c r="G24" s="286">
        <v>1</v>
      </c>
      <c r="H24" s="286"/>
      <c r="I24" s="286"/>
      <c r="J24" s="286"/>
      <c r="K24" s="286"/>
      <c r="L24" s="286"/>
      <c r="M24" s="286">
        <v>1</v>
      </c>
      <c r="N24" s="286"/>
      <c r="O24" s="286"/>
      <c r="P24" s="286"/>
      <c r="Q24" s="286"/>
      <c r="R24" s="286"/>
      <c r="S24" s="286"/>
      <c r="T24" s="286"/>
      <c r="U24" s="286">
        <v>1</v>
      </c>
      <c r="V24" s="286"/>
      <c r="W24" s="286">
        <v>1</v>
      </c>
      <c r="X24" s="286"/>
    </row>
    <row r="25" spans="2:24" ht="19.5" customHeight="1">
      <c r="B25" s="280"/>
      <c r="C25" s="281"/>
      <c r="D25" s="281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2:24" ht="13.5"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</row>
    <row r="27" spans="2:24" ht="13.5"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</row>
    <row r="28" spans="2:24" ht="13.5"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</row>
    <row r="29" spans="2:24" ht="13.5"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</row>
  </sheetData>
  <sheetProtection/>
  <mergeCells count="210">
    <mergeCell ref="W24:W25"/>
    <mergeCell ref="X24:X25"/>
    <mergeCell ref="B26:X26"/>
    <mergeCell ref="B27:X27"/>
    <mergeCell ref="B28:X28"/>
    <mergeCell ref="B29:X29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W22:W23"/>
    <mergeCell ref="X22:X23"/>
    <mergeCell ref="Y22:Y23"/>
    <mergeCell ref="B24:D25"/>
    <mergeCell ref="E24:E25"/>
    <mergeCell ref="F24:F25"/>
    <mergeCell ref="G24:G25"/>
    <mergeCell ref="H24:H25"/>
    <mergeCell ref="I24:I25"/>
    <mergeCell ref="J24:J25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W20:W21"/>
    <mergeCell ref="X20:X21"/>
    <mergeCell ref="Y20:Y21"/>
    <mergeCell ref="B22:D23"/>
    <mergeCell ref="E22:E23"/>
    <mergeCell ref="F22:F23"/>
    <mergeCell ref="G22:G23"/>
    <mergeCell ref="H22:H23"/>
    <mergeCell ref="I22:I23"/>
    <mergeCell ref="J22:J23"/>
    <mergeCell ref="Q20:Q21"/>
    <mergeCell ref="R20:R21"/>
    <mergeCell ref="S20:S21"/>
    <mergeCell ref="T20:T21"/>
    <mergeCell ref="U20:U21"/>
    <mergeCell ref="V20:V21"/>
    <mergeCell ref="J20:J21"/>
    <mergeCell ref="K20:K21"/>
    <mergeCell ref="L20:L21"/>
    <mergeCell ref="N20:N21"/>
    <mergeCell ref="O20:O21"/>
    <mergeCell ref="P20:P21"/>
    <mergeCell ref="V18:V19"/>
    <mergeCell ref="W18:W19"/>
    <mergeCell ref="X18:X19"/>
    <mergeCell ref="Y18:Y19"/>
    <mergeCell ref="C20:D21"/>
    <mergeCell ref="E20:E21"/>
    <mergeCell ref="F20:F21"/>
    <mergeCell ref="G20:G21"/>
    <mergeCell ref="H20:H21"/>
    <mergeCell ref="I20:I21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W16:W17"/>
    <mergeCell ref="X16:X17"/>
    <mergeCell ref="Y16:Y17"/>
    <mergeCell ref="B18:B21"/>
    <mergeCell ref="C18:D19"/>
    <mergeCell ref="E18:E19"/>
    <mergeCell ref="F18:F19"/>
    <mergeCell ref="G18:G19"/>
    <mergeCell ref="H18:H19"/>
    <mergeCell ref="I18:I19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V14:V15"/>
    <mergeCell ref="W14:W15"/>
    <mergeCell ref="X14:X15"/>
    <mergeCell ref="C16:D17"/>
    <mergeCell ref="E16:E17"/>
    <mergeCell ref="F16:F17"/>
    <mergeCell ref="G16:G17"/>
    <mergeCell ref="H16:H17"/>
    <mergeCell ref="I16:I17"/>
    <mergeCell ref="J16:J17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V12:V13"/>
    <mergeCell ref="W12:W13"/>
    <mergeCell ref="X12:X13"/>
    <mergeCell ref="Y12:Y13"/>
    <mergeCell ref="C14:D15"/>
    <mergeCell ref="E14:E15"/>
    <mergeCell ref="F14:F15"/>
    <mergeCell ref="G14:G15"/>
    <mergeCell ref="H14:H15"/>
    <mergeCell ref="I14:I15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U10:U11"/>
    <mergeCell ref="V10:V11"/>
    <mergeCell ref="W10:W11"/>
    <mergeCell ref="X10:X11"/>
    <mergeCell ref="C12:D13"/>
    <mergeCell ref="E12:E13"/>
    <mergeCell ref="F12:F13"/>
    <mergeCell ref="G12:G13"/>
    <mergeCell ref="H12:H13"/>
    <mergeCell ref="I12:I13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U8:U9"/>
    <mergeCell ref="V8:V9"/>
    <mergeCell ref="W8:W9"/>
    <mergeCell ref="X8:X9"/>
    <mergeCell ref="D10:D11"/>
    <mergeCell ref="E10:E11"/>
    <mergeCell ref="F10:F11"/>
    <mergeCell ref="G10:G11"/>
    <mergeCell ref="H10:H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17"/>
    <mergeCell ref="C8:C11"/>
    <mergeCell ref="D8:D9"/>
    <mergeCell ref="E8:E9"/>
    <mergeCell ref="F8:F9"/>
    <mergeCell ref="G8:G9"/>
    <mergeCell ref="E3:M3"/>
    <mergeCell ref="N3:U3"/>
    <mergeCell ref="U4:X4"/>
    <mergeCell ref="B5:D7"/>
    <mergeCell ref="E5:E6"/>
    <mergeCell ref="F5:F6"/>
    <mergeCell ref="G5:G6"/>
    <mergeCell ref="H5:M5"/>
    <mergeCell ref="O5:T5"/>
    <mergeCell ref="V5:X5"/>
  </mergeCells>
  <printOptions horizontalCentered="1" verticalCentered="1"/>
  <pageMargins left="0.6299212598425197" right="0.31496062992125984" top="0.984251968503937" bottom="0.5118110236220472" header="0.5118110236220472" footer="0.5118110236220472"/>
  <pageSetup firstPageNumber="190" useFirstPageNumber="1" fitToWidth="0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35"/>
  <sheetViews>
    <sheetView showZeros="0" view="pageBreakPreview" zoomScale="85" zoomScaleSheetLayoutView="85" zoomScalePageLayoutView="0" workbookViewId="0" topLeftCell="A1">
      <pane xSplit="3" ySplit="7" topLeftCell="D8" activePane="bottomRight" state="frozen"/>
      <selection pane="topLeft" activeCell="M10" sqref="M10:M13"/>
      <selection pane="topRight" activeCell="M10" sqref="M10:M13"/>
      <selection pane="bottomLeft" activeCell="M10" sqref="M10:M13"/>
      <selection pane="bottomRight" activeCell="M10" sqref="M10:M13"/>
    </sheetView>
  </sheetViews>
  <sheetFormatPr defaultColWidth="8.796875" defaultRowHeight="14.25"/>
  <cols>
    <col min="1" max="1" width="9" style="262" customWidth="1"/>
    <col min="2" max="2" width="4" style="262" customWidth="1"/>
    <col min="3" max="3" width="12.59765625" style="262" customWidth="1"/>
    <col min="4" max="20" width="6.69921875" style="262" customWidth="1"/>
    <col min="21" max="21" width="7.69921875" style="262" customWidth="1"/>
    <col min="22" max="16384" width="9" style="262" customWidth="1"/>
  </cols>
  <sheetData>
    <row r="2" spans="2:22" ht="17.25">
      <c r="B2" s="257" t="s">
        <v>213</v>
      </c>
      <c r="C2" s="257"/>
      <c r="D2" s="257"/>
      <c r="E2" s="257"/>
      <c r="F2" s="257"/>
      <c r="G2" s="257"/>
      <c r="H2" s="257"/>
      <c r="I2" s="257"/>
      <c r="J2" s="257"/>
      <c r="K2" s="259" t="s">
        <v>214</v>
      </c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99"/>
    </row>
    <row r="3" spans="2:22" ht="13.5"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1" t="s">
        <v>215</v>
      </c>
      <c r="O3" s="301"/>
      <c r="P3" s="301"/>
      <c r="Q3" s="301"/>
      <c r="R3" s="301"/>
      <c r="S3" s="301"/>
      <c r="T3" s="301"/>
      <c r="U3" s="301"/>
      <c r="V3" s="299"/>
    </row>
    <row r="4" spans="2:21" ht="21" customHeight="1">
      <c r="B4" s="302"/>
      <c r="C4" s="303"/>
      <c r="D4" s="304" t="s">
        <v>76</v>
      </c>
      <c r="E4" s="305"/>
      <c r="F4" s="306"/>
      <c r="G4" s="304" t="s">
        <v>77</v>
      </c>
      <c r="H4" s="305"/>
      <c r="I4" s="305"/>
      <c r="J4" s="305"/>
      <c r="K4" s="305"/>
      <c r="L4" s="305"/>
      <c r="M4" s="306"/>
      <c r="N4" s="304" t="s">
        <v>46</v>
      </c>
      <c r="O4" s="306"/>
      <c r="P4" s="302" t="s">
        <v>78</v>
      </c>
      <c r="Q4" s="307"/>
      <c r="R4" s="307"/>
      <c r="S4" s="307"/>
      <c r="T4" s="303"/>
      <c r="U4" s="308" t="s">
        <v>79</v>
      </c>
    </row>
    <row r="5" spans="2:21" ht="22.5" customHeight="1">
      <c r="B5" s="309" t="s">
        <v>80</v>
      </c>
      <c r="C5" s="310"/>
      <c r="D5" s="311" t="s">
        <v>216</v>
      </c>
      <c r="E5" s="311" t="s">
        <v>81</v>
      </c>
      <c r="F5" s="311" t="s">
        <v>82</v>
      </c>
      <c r="G5" s="311" t="s">
        <v>56</v>
      </c>
      <c r="H5" s="311" t="s">
        <v>57</v>
      </c>
      <c r="I5" s="311" t="s">
        <v>83</v>
      </c>
      <c r="J5" s="311" t="s">
        <v>217</v>
      </c>
      <c r="K5" s="312" t="s">
        <v>218</v>
      </c>
      <c r="L5" s="311" t="s">
        <v>84</v>
      </c>
      <c r="M5" s="311" t="s">
        <v>42</v>
      </c>
      <c r="N5" s="311" t="s">
        <v>85</v>
      </c>
      <c r="O5" s="308" t="s">
        <v>219</v>
      </c>
      <c r="P5" s="308" t="s">
        <v>220</v>
      </c>
      <c r="Q5" s="308" t="s">
        <v>86</v>
      </c>
      <c r="R5" s="308" t="s">
        <v>87</v>
      </c>
      <c r="S5" s="302" t="s">
        <v>88</v>
      </c>
      <c r="T5" s="313" t="s">
        <v>221</v>
      </c>
      <c r="U5" s="310"/>
    </row>
    <row r="6" spans="2:21" ht="21">
      <c r="B6" s="309"/>
      <c r="C6" s="310"/>
      <c r="D6" s="314" t="s">
        <v>222</v>
      </c>
      <c r="E6" s="311"/>
      <c r="F6" s="311" t="s">
        <v>223</v>
      </c>
      <c r="G6" s="311"/>
      <c r="H6" s="311"/>
      <c r="I6" s="311"/>
      <c r="J6" s="311"/>
      <c r="K6" s="315"/>
      <c r="L6" s="311"/>
      <c r="M6" s="316" t="s">
        <v>224</v>
      </c>
      <c r="N6" s="311" t="s">
        <v>225</v>
      </c>
      <c r="O6" s="317"/>
      <c r="P6" s="317"/>
      <c r="Q6" s="317"/>
      <c r="R6" s="317"/>
      <c r="S6" s="309"/>
      <c r="T6" s="318"/>
      <c r="U6" s="310"/>
    </row>
    <row r="7" spans="2:21" ht="13.5">
      <c r="B7" s="319"/>
      <c r="C7" s="320"/>
      <c r="D7" s="321" t="s">
        <v>226</v>
      </c>
      <c r="E7" s="321" t="s">
        <v>227</v>
      </c>
      <c r="F7" s="321" t="s">
        <v>228</v>
      </c>
      <c r="G7" s="321" t="s">
        <v>55</v>
      </c>
      <c r="H7" s="321" t="s">
        <v>89</v>
      </c>
      <c r="I7" s="321" t="s">
        <v>90</v>
      </c>
      <c r="J7" s="321" t="s">
        <v>91</v>
      </c>
      <c r="K7" s="322" t="s">
        <v>92</v>
      </c>
      <c r="L7" s="321" t="s">
        <v>229</v>
      </c>
      <c r="M7" s="321" t="s">
        <v>230</v>
      </c>
      <c r="N7" s="321"/>
      <c r="O7" s="323"/>
      <c r="P7" s="321"/>
      <c r="Q7" s="321"/>
      <c r="R7" s="321"/>
      <c r="S7" s="321"/>
      <c r="T7" s="321"/>
      <c r="U7" s="323"/>
    </row>
    <row r="8" spans="2:21" ht="18" customHeight="1">
      <c r="B8" s="317" t="s">
        <v>231</v>
      </c>
      <c r="C8" s="308" t="s">
        <v>232</v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08"/>
    </row>
    <row r="9" spans="2:21" ht="18" customHeight="1">
      <c r="B9" s="317"/>
      <c r="C9" s="323"/>
      <c r="D9" s="325">
        <v>1</v>
      </c>
      <c r="E9" s="325"/>
      <c r="F9" s="325">
        <v>1</v>
      </c>
      <c r="G9" s="325"/>
      <c r="H9" s="325"/>
      <c r="I9" s="325">
        <v>1</v>
      </c>
      <c r="J9" s="325"/>
      <c r="K9" s="325"/>
      <c r="L9" s="325"/>
      <c r="M9" s="325">
        <v>1</v>
      </c>
      <c r="N9" s="325"/>
      <c r="O9" s="325"/>
      <c r="P9" s="325"/>
      <c r="Q9" s="325"/>
      <c r="R9" s="326"/>
      <c r="S9" s="326"/>
      <c r="T9" s="326"/>
      <c r="U9" s="323"/>
    </row>
    <row r="10" spans="2:21" ht="18" customHeight="1">
      <c r="B10" s="317"/>
      <c r="C10" s="308" t="s">
        <v>93</v>
      </c>
      <c r="D10" s="324"/>
      <c r="E10" s="327"/>
      <c r="F10" s="324"/>
      <c r="G10" s="324"/>
      <c r="H10" s="324"/>
      <c r="I10" s="324"/>
      <c r="J10" s="324"/>
      <c r="K10" s="324"/>
      <c r="L10" s="324"/>
      <c r="M10" s="324"/>
      <c r="N10" s="324"/>
      <c r="O10" s="327"/>
      <c r="P10" s="324"/>
      <c r="Q10" s="324"/>
      <c r="R10" s="324"/>
      <c r="S10" s="327"/>
      <c r="T10" s="327"/>
      <c r="U10" s="308"/>
    </row>
    <row r="11" spans="2:21" ht="18" customHeight="1">
      <c r="B11" s="317"/>
      <c r="C11" s="323"/>
      <c r="D11" s="325"/>
      <c r="E11" s="325">
        <v>1</v>
      </c>
      <c r="F11" s="325">
        <v>1</v>
      </c>
      <c r="G11" s="325"/>
      <c r="H11" s="325"/>
      <c r="I11" s="325"/>
      <c r="J11" s="325"/>
      <c r="K11" s="325"/>
      <c r="L11" s="325"/>
      <c r="M11" s="325"/>
      <c r="N11" s="325">
        <v>1</v>
      </c>
      <c r="O11" s="325"/>
      <c r="P11" s="325"/>
      <c r="Q11" s="325"/>
      <c r="R11" s="326"/>
      <c r="S11" s="326"/>
      <c r="T11" s="326">
        <v>1</v>
      </c>
      <c r="U11" s="323"/>
    </row>
    <row r="12" spans="2:21" ht="18" customHeight="1">
      <c r="B12" s="317"/>
      <c r="C12" s="308" t="s">
        <v>67</v>
      </c>
      <c r="D12" s="324"/>
      <c r="E12" s="324"/>
      <c r="F12" s="324"/>
      <c r="G12" s="324"/>
      <c r="H12" s="324"/>
      <c r="I12" s="324"/>
      <c r="J12" s="324"/>
      <c r="K12" s="328"/>
      <c r="L12" s="324"/>
      <c r="M12" s="324"/>
      <c r="N12" s="324"/>
      <c r="O12" s="324"/>
      <c r="P12" s="324"/>
      <c r="Q12" s="324"/>
      <c r="R12" s="324"/>
      <c r="S12" s="324"/>
      <c r="T12" s="324"/>
      <c r="U12" s="311"/>
    </row>
    <row r="13" spans="2:21" ht="17.25" customHeight="1">
      <c r="B13" s="317"/>
      <c r="C13" s="329"/>
      <c r="D13" s="326"/>
      <c r="E13" s="325">
        <v>5</v>
      </c>
      <c r="F13" s="325">
        <v>5</v>
      </c>
      <c r="G13" s="325"/>
      <c r="H13" s="325">
        <v>3</v>
      </c>
      <c r="I13" s="325"/>
      <c r="J13" s="325"/>
      <c r="K13" s="326"/>
      <c r="L13" s="325"/>
      <c r="M13" s="325">
        <v>3</v>
      </c>
      <c r="N13" s="325">
        <v>2</v>
      </c>
      <c r="O13" s="325"/>
      <c r="P13" s="325"/>
      <c r="Q13" s="325"/>
      <c r="R13" s="325"/>
      <c r="S13" s="325"/>
      <c r="T13" s="325">
        <v>2</v>
      </c>
      <c r="U13" s="321"/>
    </row>
    <row r="14" spans="2:21" ht="18" customHeight="1">
      <c r="B14" s="317"/>
      <c r="C14" s="308" t="s">
        <v>69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12"/>
    </row>
    <row r="15" spans="2:21" ht="18" customHeight="1">
      <c r="B15" s="317"/>
      <c r="C15" s="329"/>
      <c r="D15" s="326">
        <v>3</v>
      </c>
      <c r="E15" s="326">
        <v>2</v>
      </c>
      <c r="F15" s="325">
        <v>5</v>
      </c>
      <c r="G15" s="326">
        <v>2</v>
      </c>
      <c r="H15" s="326"/>
      <c r="I15" s="326">
        <v>2</v>
      </c>
      <c r="J15" s="326"/>
      <c r="K15" s="326"/>
      <c r="L15" s="326"/>
      <c r="M15" s="325">
        <v>4</v>
      </c>
      <c r="N15" s="325">
        <v>1</v>
      </c>
      <c r="O15" s="326"/>
      <c r="P15" s="326"/>
      <c r="Q15" s="326"/>
      <c r="R15" s="326"/>
      <c r="S15" s="326"/>
      <c r="T15" s="326">
        <v>1</v>
      </c>
      <c r="U15" s="322"/>
    </row>
    <row r="16" spans="2:21" ht="18" customHeight="1">
      <c r="B16" s="317"/>
      <c r="C16" s="308" t="s">
        <v>233</v>
      </c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12"/>
    </row>
    <row r="17" spans="2:21" ht="18" customHeight="1">
      <c r="B17" s="317"/>
      <c r="C17" s="329"/>
      <c r="D17" s="326"/>
      <c r="E17" s="325">
        <v>3</v>
      </c>
      <c r="F17" s="325">
        <v>3</v>
      </c>
      <c r="G17" s="325"/>
      <c r="H17" s="326">
        <v>1</v>
      </c>
      <c r="I17" s="325">
        <v>2</v>
      </c>
      <c r="J17" s="325"/>
      <c r="K17" s="326"/>
      <c r="L17" s="326"/>
      <c r="M17" s="325">
        <v>3</v>
      </c>
      <c r="N17" s="325"/>
      <c r="O17" s="325"/>
      <c r="P17" s="325"/>
      <c r="Q17" s="325"/>
      <c r="R17" s="325"/>
      <c r="S17" s="325"/>
      <c r="T17" s="326"/>
      <c r="U17" s="321"/>
    </row>
    <row r="18" spans="2:21" ht="18" customHeight="1">
      <c r="B18" s="317"/>
      <c r="C18" s="308" t="s">
        <v>94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12"/>
    </row>
    <row r="19" spans="2:21" ht="18" customHeight="1">
      <c r="B19" s="317"/>
      <c r="C19" s="329"/>
      <c r="D19" s="326"/>
      <c r="E19" s="325"/>
      <c r="F19" s="325"/>
      <c r="G19" s="325"/>
      <c r="H19" s="326"/>
      <c r="I19" s="325"/>
      <c r="J19" s="325"/>
      <c r="K19" s="326"/>
      <c r="L19" s="326"/>
      <c r="M19" s="325"/>
      <c r="N19" s="325"/>
      <c r="O19" s="325"/>
      <c r="P19" s="325"/>
      <c r="Q19" s="325"/>
      <c r="R19" s="325"/>
      <c r="S19" s="325"/>
      <c r="T19" s="326"/>
      <c r="U19" s="321"/>
    </row>
    <row r="20" spans="2:21" ht="18" customHeight="1">
      <c r="B20" s="317"/>
      <c r="C20" s="308" t="s">
        <v>234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12"/>
    </row>
    <row r="21" spans="2:21" ht="18" customHeight="1">
      <c r="B21" s="317"/>
      <c r="C21" s="329"/>
      <c r="D21" s="326"/>
      <c r="E21" s="325"/>
      <c r="F21" s="325"/>
      <c r="G21" s="325"/>
      <c r="H21" s="326"/>
      <c r="I21" s="325"/>
      <c r="J21" s="325"/>
      <c r="K21" s="326"/>
      <c r="L21" s="326"/>
      <c r="M21" s="325"/>
      <c r="N21" s="325"/>
      <c r="O21" s="325"/>
      <c r="P21" s="325"/>
      <c r="Q21" s="325"/>
      <c r="R21" s="325"/>
      <c r="S21" s="325"/>
      <c r="T21" s="326"/>
      <c r="U21" s="321"/>
    </row>
    <row r="22" spans="2:21" ht="18" customHeight="1">
      <c r="B22" s="317"/>
      <c r="C22" s="308" t="s">
        <v>71</v>
      </c>
      <c r="D22" s="328"/>
      <c r="E22" s="327"/>
      <c r="F22" s="327"/>
      <c r="G22" s="327"/>
      <c r="H22" s="327"/>
      <c r="I22" s="327"/>
      <c r="J22" s="327"/>
      <c r="K22" s="328"/>
      <c r="L22" s="327"/>
      <c r="M22" s="327"/>
      <c r="N22" s="327"/>
      <c r="O22" s="327"/>
      <c r="P22" s="327"/>
      <c r="Q22" s="327"/>
      <c r="R22" s="327"/>
      <c r="S22" s="327"/>
      <c r="T22" s="327"/>
      <c r="U22" s="330"/>
    </row>
    <row r="23" spans="2:21" ht="18" customHeight="1">
      <c r="B23" s="323"/>
      <c r="C23" s="323"/>
      <c r="D23" s="326"/>
      <c r="E23" s="325"/>
      <c r="F23" s="325"/>
      <c r="G23" s="325"/>
      <c r="H23" s="325"/>
      <c r="I23" s="325"/>
      <c r="J23" s="325"/>
      <c r="K23" s="326"/>
      <c r="L23" s="325"/>
      <c r="M23" s="325"/>
      <c r="N23" s="325"/>
      <c r="O23" s="325"/>
      <c r="P23" s="325"/>
      <c r="Q23" s="325"/>
      <c r="R23" s="325"/>
      <c r="S23" s="325"/>
      <c r="T23" s="325"/>
      <c r="U23" s="321"/>
    </row>
    <row r="24" spans="2:21" ht="12.75" customHeight="1">
      <c r="B24" s="302"/>
      <c r="C24" s="303"/>
      <c r="D24" s="331"/>
      <c r="E24" s="327"/>
      <c r="F24" s="324"/>
      <c r="G24" s="331"/>
      <c r="H24" s="327"/>
      <c r="I24" s="331"/>
      <c r="J24" s="331"/>
      <c r="K24" s="331"/>
      <c r="L24" s="332"/>
      <c r="M24" s="324"/>
      <c r="N24" s="331"/>
      <c r="O24" s="327"/>
      <c r="P24" s="331"/>
      <c r="Q24" s="331"/>
      <c r="R24" s="331"/>
      <c r="S24" s="327"/>
      <c r="T24" s="327"/>
      <c r="U24" s="308"/>
    </row>
    <row r="25" spans="2:21" ht="12.75" customHeight="1">
      <c r="B25" s="309" t="s">
        <v>95</v>
      </c>
      <c r="C25" s="310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17"/>
    </row>
    <row r="26" spans="2:21" ht="12.75" customHeight="1">
      <c r="B26" s="319"/>
      <c r="C26" s="320"/>
      <c r="D26" s="334">
        <f>SUM(D9+D11+D13+D15+D17+D19+D21+D23)</f>
        <v>4</v>
      </c>
      <c r="E26" s="334">
        <f>SUM(E9+E11+E13+E15+E17+E19+E21+E23)</f>
        <v>11</v>
      </c>
      <c r="F26" s="334">
        <f>D26+E26</f>
        <v>15</v>
      </c>
      <c r="G26" s="334">
        <f>SUM(G9+G11+G13+G15+G17+G19+G21+G23)</f>
        <v>2</v>
      </c>
      <c r="H26" s="334">
        <f>SUM(H9+H11+H13+H15+H17+H19+H21+H23)</f>
        <v>4</v>
      </c>
      <c r="I26" s="334">
        <f>SUM(I9+I11+I13+I15+I17+I19+I21+I23)</f>
        <v>5</v>
      </c>
      <c r="J26" s="334"/>
      <c r="K26" s="334"/>
      <c r="L26" s="334"/>
      <c r="M26" s="334">
        <f>SUM(G26:L26)</f>
        <v>11</v>
      </c>
      <c r="N26" s="334">
        <f>SUM(N9+N11+N13+N15+N17+N19+N21+N23)</f>
        <v>4</v>
      </c>
      <c r="O26" s="334"/>
      <c r="P26" s="334">
        <f>SUM(P9+P11+P13+P15+P17+P19+P21+P23)</f>
        <v>0</v>
      </c>
      <c r="Q26" s="334">
        <f>SUM(Q9+Q11+Q13+Q15+Q17+Q19+Q21+Q23)</f>
        <v>0</v>
      </c>
      <c r="R26" s="334">
        <f>SUM(R9+R11+R13+R15+R17+R19+R21+R23)</f>
        <v>0</v>
      </c>
      <c r="S26" s="334">
        <f>SUM(S9+S11+S13+S15+S17+S19+S21+S23)</f>
        <v>0</v>
      </c>
      <c r="T26" s="334">
        <f>SUM(T9+T11+T13+T15+T17+T19+T21+T23)</f>
        <v>4</v>
      </c>
      <c r="U26" s="323"/>
    </row>
    <row r="27" spans="2:21" ht="18" customHeight="1">
      <c r="B27" s="302" t="s">
        <v>96</v>
      </c>
      <c r="C27" s="303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08"/>
    </row>
    <row r="28" spans="2:21" ht="18" customHeight="1">
      <c r="B28" s="319"/>
      <c r="C28" s="320"/>
      <c r="D28" s="326"/>
      <c r="E28" s="326"/>
      <c r="F28" s="325" t="str">
        <f>IF(OR(D28&lt;&gt;0,E28&lt;&gt;0),D28+E28," ")</f>
        <v> </v>
      </c>
      <c r="G28" s="326"/>
      <c r="H28" s="326"/>
      <c r="I28" s="326"/>
      <c r="J28" s="326"/>
      <c r="K28" s="326"/>
      <c r="L28" s="326"/>
      <c r="M28" s="325">
        <f>IF(SUM(G28:L28)&lt;&gt;0,SUM(G28:L28),"")</f>
      </c>
      <c r="N28" s="325"/>
      <c r="O28" s="326"/>
      <c r="P28" s="326"/>
      <c r="Q28" s="326"/>
      <c r="R28" s="326"/>
      <c r="S28" s="326"/>
      <c r="T28" s="326"/>
      <c r="U28" s="323"/>
    </row>
    <row r="29" spans="2:21" ht="18" customHeight="1">
      <c r="B29" s="302" t="s">
        <v>97</v>
      </c>
      <c r="C29" s="303"/>
      <c r="D29" s="328"/>
      <c r="E29" s="328"/>
      <c r="F29" s="324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35"/>
    </row>
    <row r="30" spans="2:21" ht="18.75" customHeight="1">
      <c r="B30" s="319"/>
      <c r="C30" s="320"/>
      <c r="D30" s="326"/>
      <c r="E30" s="326"/>
      <c r="F30" s="325" t="str">
        <f>IF(OR(D30&lt;&gt;0,E30&lt;&gt;0),D30+E30," ")</f>
        <v> </v>
      </c>
      <c r="G30" s="326"/>
      <c r="H30" s="326"/>
      <c r="I30" s="326"/>
      <c r="J30" s="326"/>
      <c r="K30" s="326"/>
      <c r="L30" s="326"/>
      <c r="M30" s="325">
        <f>IF(SUM(G30:L30)&lt;&gt;0,SUM(G30:L30),"")</f>
      </c>
      <c r="N30" s="325"/>
      <c r="O30" s="326"/>
      <c r="P30" s="326"/>
      <c r="Q30" s="326"/>
      <c r="R30" s="326"/>
      <c r="S30" s="326"/>
      <c r="T30" s="326"/>
      <c r="U30" s="336"/>
    </row>
    <row r="31" spans="2:21" ht="12.75" customHeight="1">
      <c r="B31" s="302"/>
      <c r="C31" s="303"/>
      <c r="D31" s="324"/>
      <c r="E31" s="327"/>
      <c r="F31" s="324"/>
      <c r="G31" s="324"/>
      <c r="H31" s="327"/>
      <c r="I31" s="324"/>
      <c r="J31" s="324"/>
      <c r="K31" s="324"/>
      <c r="L31" s="324"/>
      <c r="M31" s="324"/>
      <c r="N31" s="324"/>
      <c r="O31" s="327"/>
      <c r="P31" s="324"/>
      <c r="Q31" s="324"/>
      <c r="R31" s="324"/>
      <c r="S31" s="327"/>
      <c r="T31" s="327"/>
      <c r="U31" s="308"/>
    </row>
    <row r="32" spans="2:21" ht="12.75" customHeight="1">
      <c r="B32" s="309" t="s">
        <v>98</v>
      </c>
      <c r="C32" s="310"/>
      <c r="D32" s="324"/>
      <c r="E32" s="324"/>
      <c r="F32" s="324"/>
      <c r="G32" s="324"/>
      <c r="H32" s="324"/>
      <c r="I32" s="324"/>
      <c r="J32" s="324"/>
      <c r="K32" s="337"/>
      <c r="L32" s="324"/>
      <c r="M32" s="324"/>
      <c r="N32" s="324"/>
      <c r="O32" s="333"/>
      <c r="P32" s="324"/>
      <c r="Q32" s="324"/>
      <c r="R32" s="324"/>
      <c r="S32" s="324"/>
      <c r="T32" s="324"/>
      <c r="U32" s="317"/>
    </row>
    <row r="33" spans="2:21" ht="12.75" customHeight="1">
      <c r="B33" s="319"/>
      <c r="C33" s="320"/>
      <c r="D33" s="325">
        <f>D26+D28+D30</f>
        <v>4</v>
      </c>
      <c r="E33" s="325">
        <f>E26+E28+E30</f>
        <v>11</v>
      </c>
      <c r="F33" s="325">
        <f>D33+E33</f>
        <v>15</v>
      </c>
      <c r="G33" s="325">
        <f aca="true" t="shared" si="0" ref="G33:L33">G26+G28+G30</f>
        <v>2</v>
      </c>
      <c r="H33" s="325">
        <f t="shared" si="0"/>
        <v>4</v>
      </c>
      <c r="I33" s="325">
        <f t="shared" si="0"/>
        <v>5</v>
      </c>
      <c r="J33" s="325">
        <f t="shared" si="0"/>
        <v>0</v>
      </c>
      <c r="K33" s="325">
        <f t="shared" si="0"/>
        <v>0</v>
      </c>
      <c r="L33" s="325">
        <f t="shared" si="0"/>
        <v>0</v>
      </c>
      <c r="M33" s="325">
        <f>IF(SUM(G33:L33)&lt;&gt;0,SUM(G33:L33),"")</f>
        <v>11</v>
      </c>
      <c r="N33" s="325">
        <f>N26+N28+N30</f>
        <v>4</v>
      </c>
      <c r="O33" s="325"/>
      <c r="P33" s="325">
        <v>0</v>
      </c>
      <c r="Q33" s="325">
        <v>0</v>
      </c>
      <c r="R33" s="325">
        <v>0</v>
      </c>
      <c r="S33" s="325">
        <v>0</v>
      </c>
      <c r="T33" s="325">
        <f>T26+T28+T30</f>
        <v>4</v>
      </c>
      <c r="U33" s="323"/>
    </row>
    <row r="34" spans="2:21" ht="13.5">
      <c r="B34" s="338"/>
      <c r="C34" s="338"/>
      <c r="D34" s="338"/>
      <c r="E34" s="338"/>
      <c r="F34" s="338"/>
      <c r="G34" s="338"/>
      <c r="H34" s="338"/>
      <c r="I34" s="338"/>
      <c r="J34" s="338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</row>
    <row r="35" spans="2:21" ht="13.5"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</row>
  </sheetData>
  <sheetProtection/>
  <mergeCells count="45">
    <mergeCell ref="B34:J34"/>
    <mergeCell ref="K34:U34"/>
    <mergeCell ref="B35:U35"/>
    <mergeCell ref="B27:C28"/>
    <mergeCell ref="U27:U28"/>
    <mergeCell ref="B29:C30"/>
    <mergeCell ref="U29:U30"/>
    <mergeCell ref="B31:C31"/>
    <mergeCell ref="U31:U33"/>
    <mergeCell ref="B32:C32"/>
    <mergeCell ref="B33:C33"/>
    <mergeCell ref="C16:C17"/>
    <mergeCell ref="C18:C19"/>
    <mergeCell ref="C20:C21"/>
    <mergeCell ref="C22:C23"/>
    <mergeCell ref="B24:C24"/>
    <mergeCell ref="U24:U26"/>
    <mergeCell ref="B25:C25"/>
    <mergeCell ref="B26:C26"/>
    <mergeCell ref="T5:T6"/>
    <mergeCell ref="B6:C6"/>
    <mergeCell ref="B7:C7"/>
    <mergeCell ref="B8:B23"/>
    <mergeCell ref="C8:C9"/>
    <mergeCell ref="U8:U9"/>
    <mergeCell ref="C10:C11"/>
    <mergeCell ref="U10:U11"/>
    <mergeCell ref="C12:C13"/>
    <mergeCell ref="C14:C15"/>
    <mergeCell ref="B5:C5"/>
    <mergeCell ref="O5:O7"/>
    <mergeCell ref="P5:P6"/>
    <mergeCell ref="Q5:Q6"/>
    <mergeCell ref="R5:R6"/>
    <mergeCell ref="S5:S6"/>
    <mergeCell ref="B2:J2"/>
    <mergeCell ref="K2:U2"/>
    <mergeCell ref="B3:M3"/>
    <mergeCell ref="N3:U3"/>
    <mergeCell ref="B4:C4"/>
    <mergeCell ref="D4:F4"/>
    <mergeCell ref="G4:M4"/>
    <mergeCell ref="N4:O4"/>
    <mergeCell ref="P4:T4"/>
    <mergeCell ref="U4:U7"/>
  </mergeCells>
  <printOptions horizontalCentered="1" verticalCentered="1"/>
  <pageMargins left="0.4330708661417323" right="0.5905511811023623" top="0.7874015748031497" bottom="0.5511811023622047" header="0.5118110236220472" footer="0.5118110236220472"/>
  <pageSetup firstPageNumber="192" useFirstPageNumber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SheetLayoutView="100" zoomScalePageLayoutView="0" workbookViewId="0" topLeftCell="A1">
      <selection activeCell="K7" sqref="K7"/>
    </sheetView>
  </sheetViews>
  <sheetFormatPr defaultColWidth="8.796875" defaultRowHeight="14.25"/>
  <cols>
    <col min="1" max="2" width="9" style="342" customWidth="1"/>
    <col min="3" max="11" width="6.59765625" style="342" customWidth="1"/>
    <col min="12" max="12" width="6.5" style="342" customWidth="1"/>
    <col min="13" max="20" width="6.59765625" style="342" customWidth="1"/>
    <col min="21" max="21" width="20.8984375" style="342" customWidth="1"/>
    <col min="22" max="16384" width="9" style="342" customWidth="1"/>
  </cols>
  <sheetData>
    <row r="1" spans="1:21" ht="54.75" customHeight="1">
      <c r="A1" s="341" t="s">
        <v>235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</row>
    <row r="2" spans="1:21" ht="21.75" customHeight="1">
      <c r="A2" s="343"/>
      <c r="B2" s="344"/>
      <c r="C2" s="345" t="s">
        <v>99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5" t="s">
        <v>100</v>
      </c>
      <c r="Q2" s="346"/>
      <c r="R2" s="346"/>
      <c r="S2" s="346"/>
      <c r="T2" s="347" t="s">
        <v>101</v>
      </c>
      <c r="U2" s="347" t="s">
        <v>102</v>
      </c>
    </row>
    <row r="3" spans="1:21" ht="21.75" customHeight="1">
      <c r="A3" s="348"/>
      <c r="B3" s="349" t="s">
        <v>18</v>
      </c>
      <c r="C3" s="350" t="s">
        <v>103</v>
      </c>
      <c r="D3" s="351"/>
      <c r="E3" s="351"/>
      <c r="F3" s="351" t="s">
        <v>104</v>
      </c>
      <c r="G3" s="351"/>
      <c r="H3" s="351"/>
      <c r="I3" s="351" t="s">
        <v>105</v>
      </c>
      <c r="J3" s="351"/>
      <c r="K3" s="351"/>
      <c r="L3" s="351" t="s">
        <v>106</v>
      </c>
      <c r="M3" s="351"/>
      <c r="N3" s="351"/>
      <c r="O3" s="352" t="s">
        <v>32</v>
      </c>
      <c r="P3" s="351" t="s">
        <v>100</v>
      </c>
      <c r="Q3" s="351"/>
      <c r="R3" s="351"/>
      <c r="S3" s="353" t="s">
        <v>32</v>
      </c>
      <c r="T3" s="354"/>
      <c r="U3" s="354"/>
    </row>
    <row r="4" spans="1:21" ht="21.75" customHeight="1">
      <c r="A4" s="348"/>
      <c r="B4" s="349"/>
      <c r="C4" s="350" t="s">
        <v>107</v>
      </c>
      <c r="D4" s="351" t="s">
        <v>108</v>
      </c>
      <c r="E4" s="351"/>
      <c r="F4" s="351" t="s">
        <v>107</v>
      </c>
      <c r="G4" s="351" t="s">
        <v>108</v>
      </c>
      <c r="H4" s="351"/>
      <c r="I4" s="351" t="s">
        <v>107</v>
      </c>
      <c r="J4" s="351" t="s">
        <v>108</v>
      </c>
      <c r="K4" s="351"/>
      <c r="L4" s="351" t="s">
        <v>107</v>
      </c>
      <c r="M4" s="351" t="s">
        <v>108</v>
      </c>
      <c r="N4" s="351"/>
      <c r="O4" s="352"/>
      <c r="P4" s="351" t="s">
        <v>107</v>
      </c>
      <c r="Q4" s="351" t="s">
        <v>108</v>
      </c>
      <c r="R4" s="351"/>
      <c r="S4" s="353"/>
      <c r="T4" s="354"/>
      <c r="U4" s="354"/>
    </row>
    <row r="5" spans="1:21" ht="21.75" customHeight="1">
      <c r="A5" s="355" t="s">
        <v>109</v>
      </c>
      <c r="B5" s="356" t="s">
        <v>110</v>
      </c>
      <c r="C5" s="350"/>
      <c r="D5" s="357" t="s">
        <v>111</v>
      </c>
      <c r="E5" s="357" t="s">
        <v>112</v>
      </c>
      <c r="F5" s="351"/>
      <c r="G5" s="357" t="s">
        <v>111</v>
      </c>
      <c r="H5" s="357" t="s">
        <v>112</v>
      </c>
      <c r="I5" s="351"/>
      <c r="J5" s="357" t="s">
        <v>111</v>
      </c>
      <c r="K5" s="357" t="s">
        <v>112</v>
      </c>
      <c r="L5" s="351"/>
      <c r="M5" s="357" t="s">
        <v>111</v>
      </c>
      <c r="N5" s="357" t="s">
        <v>112</v>
      </c>
      <c r="O5" s="352"/>
      <c r="P5" s="351"/>
      <c r="Q5" s="357" t="s">
        <v>111</v>
      </c>
      <c r="R5" s="357" t="s">
        <v>112</v>
      </c>
      <c r="S5" s="353"/>
      <c r="T5" s="358"/>
      <c r="U5" s="358"/>
    </row>
    <row r="6" spans="1:21" ht="21.75" customHeight="1">
      <c r="A6" s="359" t="s">
        <v>236</v>
      </c>
      <c r="B6" s="357" t="s">
        <v>113</v>
      </c>
      <c r="C6" s="360">
        <v>0</v>
      </c>
      <c r="D6" s="360">
        <v>1</v>
      </c>
      <c r="E6" s="360">
        <v>1</v>
      </c>
      <c r="F6" s="360">
        <v>3</v>
      </c>
      <c r="G6" s="360">
        <v>1</v>
      </c>
      <c r="H6" s="360">
        <v>0</v>
      </c>
      <c r="I6" s="360">
        <v>11</v>
      </c>
      <c r="J6" s="360">
        <v>1</v>
      </c>
      <c r="K6" s="360">
        <v>5</v>
      </c>
      <c r="L6" s="360">
        <f>C6+F6+I6</f>
        <v>14</v>
      </c>
      <c r="M6" s="360">
        <f aca="true" t="shared" si="0" ref="L6:N8">D6+G6+J6</f>
        <v>3</v>
      </c>
      <c r="N6" s="360">
        <f t="shared" si="0"/>
        <v>6</v>
      </c>
      <c r="O6" s="361">
        <f aca="true" t="shared" si="1" ref="O6:O13">SUM(L6:N6)</f>
        <v>23</v>
      </c>
      <c r="P6" s="360">
        <v>17</v>
      </c>
      <c r="Q6" s="360">
        <v>1</v>
      </c>
      <c r="R6" s="360">
        <v>9</v>
      </c>
      <c r="S6" s="361">
        <f>SUM(P6:R6)</f>
        <v>27</v>
      </c>
      <c r="T6" s="360">
        <f aca="true" t="shared" si="2" ref="T6:T12">O6+S6</f>
        <v>50</v>
      </c>
      <c r="U6" s="362" t="s">
        <v>114</v>
      </c>
    </row>
    <row r="7" spans="1:21" ht="21.75" customHeight="1">
      <c r="A7" s="359"/>
      <c r="B7" s="357" t="s">
        <v>115</v>
      </c>
      <c r="C7" s="360">
        <v>9</v>
      </c>
      <c r="D7" s="360">
        <v>1</v>
      </c>
      <c r="E7" s="360">
        <v>2</v>
      </c>
      <c r="F7" s="360">
        <v>26</v>
      </c>
      <c r="G7" s="360">
        <v>5</v>
      </c>
      <c r="H7" s="360">
        <v>2</v>
      </c>
      <c r="I7" s="360">
        <v>48</v>
      </c>
      <c r="J7" s="360">
        <v>4</v>
      </c>
      <c r="K7" s="360">
        <v>13</v>
      </c>
      <c r="L7" s="360">
        <f>C7+F7+I7</f>
        <v>83</v>
      </c>
      <c r="M7" s="360">
        <f t="shared" si="0"/>
        <v>10</v>
      </c>
      <c r="N7" s="360">
        <f t="shared" si="0"/>
        <v>17</v>
      </c>
      <c r="O7" s="361">
        <f t="shared" si="1"/>
        <v>110</v>
      </c>
      <c r="P7" s="360">
        <v>52</v>
      </c>
      <c r="Q7" s="360">
        <v>30</v>
      </c>
      <c r="R7" s="360">
        <v>52</v>
      </c>
      <c r="S7" s="361">
        <f>SUM(P7:R7)</f>
        <v>134</v>
      </c>
      <c r="T7" s="360">
        <f t="shared" si="2"/>
        <v>244</v>
      </c>
      <c r="U7" s="363"/>
    </row>
    <row r="8" spans="1:21" ht="21.75" customHeight="1">
      <c r="A8" s="359"/>
      <c r="B8" s="357" t="s">
        <v>116</v>
      </c>
      <c r="C8" s="360">
        <v>1</v>
      </c>
      <c r="D8" s="360">
        <v>0</v>
      </c>
      <c r="E8" s="360">
        <v>0</v>
      </c>
      <c r="F8" s="360">
        <v>2</v>
      </c>
      <c r="G8" s="360">
        <v>1</v>
      </c>
      <c r="H8" s="360">
        <v>1</v>
      </c>
      <c r="I8" s="360">
        <v>8</v>
      </c>
      <c r="J8" s="360">
        <v>0</v>
      </c>
      <c r="K8" s="360">
        <v>1</v>
      </c>
      <c r="L8" s="360">
        <f t="shared" si="0"/>
        <v>11</v>
      </c>
      <c r="M8" s="360">
        <f t="shared" si="0"/>
        <v>1</v>
      </c>
      <c r="N8" s="360">
        <f t="shared" si="0"/>
        <v>2</v>
      </c>
      <c r="O8" s="361">
        <f t="shared" si="1"/>
        <v>14</v>
      </c>
      <c r="P8" s="360">
        <v>7</v>
      </c>
      <c r="Q8" s="360">
        <v>6</v>
      </c>
      <c r="R8" s="360">
        <v>9</v>
      </c>
      <c r="S8" s="361">
        <f>SUM(P8:R8)</f>
        <v>22</v>
      </c>
      <c r="T8" s="360">
        <f t="shared" si="2"/>
        <v>36</v>
      </c>
      <c r="U8" s="363"/>
    </row>
    <row r="9" spans="1:21" ht="21.75" customHeight="1">
      <c r="A9" s="359"/>
      <c r="B9" s="357" t="s">
        <v>82</v>
      </c>
      <c r="C9" s="360">
        <f aca="true" t="shared" si="3" ref="C9:N9">SUM(C6:C8)</f>
        <v>10</v>
      </c>
      <c r="D9" s="360">
        <f t="shared" si="3"/>
        <v>2</v>
      </c>
      <c r="E9" s="360">
        <f t="shared" si="3"/>
        <v>3</v>
      </c>
      <c r="F9" s="360">
        <f t="shared" si="3"/>
        <v>31</v>
      </c>
      <c r="G9" s="360">
        <f t="shared" si="3"/>
        <v>7</v>
      </c>
      <c r="H9" s="360">
        <f t="shared" si="3"/>
        <v>3</v>
      </c>
      <c r="I9" s="360">
        <f t="shared" si="3"/>
        <v>67</v>
      </c>
      <c r="J9" s="360">
        <f t="shared" si="3"/>
        <v>5</v>
      </c>
      <c r="K9" s="360">
        <f t="shared" si="3"/>
        <v>19</v>
      </c>
      <c r="L9" s="360">
        <f t="shared" si="3"/>
        <v>108</v>
      </c>
      <c r="M9" s="360">
        <f t="shared" si="3"/>
        <v>14</v>
      </c>
      <c r="N9" s="360">
        <f t="shared" si="3"/>
        <v>25</v>
      </c>
      <c r="O9" s="361">
        <f t="shared" si="1"/>
        <v>147</v>
      </c>
      <c r="P9" s="360">
        <f>SUM(P6:P8)</f>
        <v>76</v>
      </c>
      <c r="Q9" s="360">
        <f>SUM(Q6:Q8)</f>
        <v>37</v>
      </c>
      <c r="R9" s="360">
        <f>SUM(R6:R8)</f>
        <v>70</v>
      </c>
      <c r="S9" s="361">
        <f>SUM(S6:S8)</f>
        <v>183</v>
      </c>
      <c r="T9" s="360">
        <f t="shared" si="2"/>
        <v>330</v>
      </c>
      <c r="U9" s="364"/>
    </row>
    <row r="10" spans="1:21" ht="21.75" customHeight="1">
      <c r="A10" s="365" t="s">
        <v>237</v>
      </c>
      <c r="B10" s="357" t="s">
        <v>113</v>
      </c>
      <c r="C10" s="360">
        <v>0</v>
      </c>
      <c r="D10" s="360">
        <v>0</v>
      </c>
      <c r="E10" s="360">
        <v>0</v>
      </c>
      <c r="F10" s="360">
        <v>0</v>
      </c>
      <c r="G10" s="360">
        <v>0</v>
      </c>
      <c r="H10" s="360">
        <v>0</v>
      </c>
      <c r="I10" s="360">
        <v>0</v>
      </c>
      <c r="J10" s="360">
        <v>0</v>
      </c>
      <c r="K10" s="360">
        <v>0</v>
      </c>
      <c r="L10" s="360">
        <f aca="true" t="shared" si="4" ref="L10:N12">C10+F10+I10</f>
        <v>0</v>
      </c>
      <c r="M10" s="360">
        <f t="shared" si="4"/>
        <v>0</v>
      </c>
      <c r="N10" s="360">
        <f t="shared" si="4"/>
        <v>0</v>
      </c>
      <c r="O10" s="361">
        <f t="shared" si="1"/>
        <v>0</v>
      </c>
      <c r="P10" s="360">
        <v>0</v>
      </c>
      <c r="Q10" s="360">
        <v>1</v>
      </c>
      <c r="R10" s="360">
        <v>0</v>
      </c>
      <c r="S10" s="360">
        <f>SUM(P10:R10)</f>
        <v>1</v>
      </c>
      <c r="T10" s="360">
        <f t="shared" si="2"/>
        <v>1</v>
      </c>
      <c r="U10" s="366" t="s">
        <v>117</v>
      </c>
    </row>
    <row r="11" spans="1:21" ht="21.75" customHeight="1">
      <c r="A11" s="367"/>
      <c r="B11" s="357" t="s">
        <v>115</v>
      </c>
      <c r="C11" s="360">
        <v>0</v>
      </c>
      <c r="D11" s="360">
        <v>0</v>
      </c>
      <c r="E11" s="360">
        <v>0</v>
      </c>
      <c r="F11" s="360">
        <v>0</v>
      </c>
      <c r="G11" s="360">
        <v>0</v>
      </c>
      <c r="H11" s="360">
        <v>0</v>
      </c>
      <c r="I11" s="360">
        <v>0</v>
      </c>
      <c r="J11" s="360">
        <v>0</v>
      </c>
      <c r="K11" s="360">
        <v>0</v>
      </c>
      <c r="L11" s="360">
        <f t="shared" si="4"/>
        <v>0</v>
      </c>
      <c r="M11" s="360">
        <f t="shared" si="4"/>
        <v>0</v>
      </c>
      <c r="N11" s="360">
        <f t="shared" si="4"/>
        <v>0</v>
      </c>
      <c r="O11" s="361">
        <f t="shared" si="1"/>
        <v>0</v>
      </c>
      <c r="P11" s="360">
        <v>0</v>
      </c>
      <c r="Q11" s="360">
        <v>62</v>
      </c>
      <c r="R11" s="360">
        <v>0</v>
      </c>
      <c r="S11" s="360">
        <f>SUM(P11:R11)</f>
        <v>62</v>
      </c>
      <c r="T11" s="360">
        <f t="shared" si="2"/>
        <v>62</v>
      </c>
      <c r="U11" s="363"/>
    </row>
    <row r="12" spans="1:21" ht="21.75" customHeight="1">
      <c r="A12" s="367"/>
      <c r="B12" s="357" t="s">
        <v>116</v>
      </c>
      <c r="C12" s="360">
        <v>0</v>
      </c>
      <c r="D12" s="360">
        <v>0</v>
      </c>
      <c r="E12" s="360">
        <v>0</v>
      </c>
      <c r="F12" s="360">
        <v>0</v>
      </c>
      <c r="G12" s="360">
        <v>0</v>
      </c>
      <c r="H12" s="360">
        <v>0</v>
      </c>
      <c r="I12" s="360">
        <v>0</v>
      </c>
      <c r="J12" s="360">
        <v>0</v>
      </c>
      <c r="K12" s="360">
        <v>0</v>
      </c>
      <c r="L12" s="360">
        <f t="shared" si="4"/>
        <v>0</v>
      </c>
      <c r="M12" s="360">
        <f t="shared" si="4"/>
        <v>0</v>
      </c>
      <c r="N12" s="360">
        <f t="shared" si="4"/>
        <v>0</v>
      </c>
      <c r="O12" s="361">
        <f t="shared" si="1"/>
        <v>0</v>
      </c>
      <c r="P12" s="360">
        <v>0</v>
      </c>
      <c r="Q12" s="360">
        <v>11</v>
      </c>
      <c r="R12" s="360">
        <v>0</v>
      </c>
      <c r="S12" s="360">
        <f>SUM(P12:R12)</f>
        <v>11</v>
      </c>
      <c r="T12" s="360">
        <f t="shared" si="2"/>
        <v>11</v>
      </c>
      <c r="U12" s="363"/>
    </row>
    <row r="13" spans="1:21" ht="21.75" customHeight="1">
      <c r="A13" s="368"/>
      <c r="B13" s="357" t="s">
        <v>82</v>
      </c>
      <c r="C13" s="360">
        <f aca="true" t="shared" si="5" ref="C13:K13">SUM(C10:C12)</f>
        <v>0</v>
      </c>
      <c r="D13" s="360">
        <f t="shared" si="5"/>
        <v>0</v>
      </c>
      <c r="E13" s="360">
        <f t="shared" si="5"/>
        <v>0</v>
      </c>
      <c r="F13" s="360">
        <f t="shared" si="5"/>
        <v>0</v>
      </c>
      <c r="G13" s="360">
        <f t="shared" si="5"/>
        <v>0</v>
      </c>
      <c r="H13" s="360">
        <f t="shared" si="5"/>
        <v>0</v>
      </c>
      <c r="I13" s="360">
        <f t="shared" si="5"/>
        <v>0</v>
      </c>
      <c r="J13" s="360">
        <f t="shared" si="5"/>
        <v>0</v>
      </c>
      <c r="K13" s="360">
        <f t="shared" si="5"/>
        <v>0</v>
      </c>
      <c r="L13" s="360">
        <f>SUM(L10:L12)</f>
        <v>0</v>
      </c>
      <c r="M13" s="360">
        <f>SUM(M10:M12)</f>
        <v>0</v>
      </c>
      <c r="N13" s="360">
        <f>SUM(N10:N12)</f>
        <v>0</v>
      </c>
      <c r="O13" s="361">
        <f t="shared" si="1"/>
        <v>0</v>
      </c>
      <c r="P13" s="360">
        <f>SUM(P10:P12)</f>
        <v>0</v>
      </c>
      <c r="Q13" s="360">
        <f>SUM(Q10:Q12)</f>
        <v>74</v>
      </c>
      <c r="R13" s="360">
        <f>SUM(R10:R12)</f>
        <v>0</v>
      </c>
      <c r="S13" s="360">
        <f>SUM(S10:S12)</f>
        <v>74</v>
      </c>
      <c r="T13" s="360">
        <f>O13+S13</f>
        <v>74</v>
      </c>
      <c r="U13" s="364"/>
    </row>
    <row r="14" spans="1:21" ht="21.75" customHeight="1">
      <c r="A14" s="365" t="s">
        <v>238</v>
      </c>
      <c r="B14" s="357" t="s">
        <v>113</v>
      </c>
      <c r="C14" s="360">
        <v>1</v>
      </c>
      <c r="D14" s="360">
        <v>0</v>
      </c>
      <c r="E14" s="360">
        <v>0</v>
      </c>
      <c r="F14" s="360">
        <v>0</v>
      </c>
      <c r="G14" s="360">
        <v>0</v>
      </c>
      <c r="H14" s="360">
        <v>0</v>
      </c>
      <c r="I14" s="360">
        <v>0</v>
      </c>
      <c r="J14" s="360">
        <v>0</v>
      </c>
      <c r="K14" s="360">
        <v>0</v>
      </c>
      <c r="L14" s="360">
        <f aca="true" t="shared" si="6" ref="L14:N16">C14+F14+I14</f>
        <v>1</v>
      </c>
      <c r="M14" s="360">
        <f t="shared" si="6"/>
        <v>0</v>
      </c>
      <c r="N14" s="360">
        <f t="shared" si="6"/>
        <v>0</v>
      </c>
      <c r="O14" s="361">
        <f>SUM(L14:N14)</f>
        <v>1</v>
      </c>
      <c r="P14" s="360">
        <v>0</v>
      </c>
      <c r="Q14" s="360">
        <v>0</v>
      </c>
      <c r="R14" s="360">
        <v>0</v>
      </c>
      <c r="S14" s="360">
        <f>SUM(P14:R14)</f>
        <v>0</v>
      </c>
      <c r="T14" s="360">
        <f>O14+S14</f>
        <v>1</v>
      </c>
      <c r="U14" s="366" t="s">
        <v>239</v>
      </c>
    </row>
    <row r="15" spans="1:21" ht="21.75" customHeight="1">
      <c r="A15" s="367"/>
      <c r="B15" s="357" t="s">
        <v>115</v>
      </c>
      <c r="C15" s="360">
        <v>1</v>
      </c>
      <c r="D15" s="360">
        <v>0</v>
      </c>
      <c r="E15" s="360">
        <v>0</v>
      </c>
      <c r="F15" s="360">
        <v>1</v>
      </c>
      <c r="G15" s="360">
        <v>0</v>
      </c>
      <c r="H15" s="360">
        <v>0</v>
      </c>
      <c r="I15" s="360">
        <v>0</v>
      </c>
      <c r="J15" s="360">
        <v>0</v>
      </c>
      <c r="K15" s="360">
        <v>0</v>
      </c>
      <c r="L15" s="360">
        <f t="shared" si="6"/>
        <v>2</v>
      </c>
      <c r="M15" s="360">
        <f t="shared" si="6"/>
        <v>0</v>
      </c>
      <c r="N15" s="360">
        <f t="shared" si="6"/>
        <v>0</v>
      </c>
      <c r="O15" s="361">
        <f>SUM(L15:N15)</f>
        <v>2</v>
      </c>
      <c r="P15" s="360">
        <v>0</v>
      </c>
      <c r="Q15" s="360">
        <v>0</v>
      </c>
      <c r="R15" s="360">
        <v>0</v>
      </c>
      <c r="S15" s="360">
        <f>SUM(P15:R15)</f>
        <v>0</v>
      </c>
      <c r="T15" s="360">
        <f>O15+S15</f>
        <v>2</v>
      </c>
      <c r="U15" s="363"/>
    </row>
    <row r="16" spans="1:21" ht="21.75" customHeight="1">
      <c r="A16" s="367"/>
      <c r="B16" s="357" t="s">
        <v>116</v>
      </c>
      <c r="C16" s="360">
        <v>0</v>
      </c>
      <c r="D16" s="360">
        <v>0</v>
      </c>
      <c r="E16" s="360">
        <v>0</v>
      </c>
      <c r="F16" s="360"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60">
        <f t="shared" si="6"/>
        <v>0</v>
      </c>
      <c r="M16" s="360">
        <f t="shared" si="6"/>
        <v>0</v>
      </c>
      <c r="N16" s="360">
        <f t="shared" si="6"/>
        <v>0</v>
      </c>
      <c r="O16" s="361">
        <f>SUM(L16:N16)</f>
        <v>0</v>
      </c>
      <c r="P16" s="360">
        <v>0</v>
      </c>
      <c r="Q16" s="360">
        <v>0</v>
      </c>
      <c r="R16" s="360">
        <v>0</v>
      </c>
      <c r="S16" s="360">
        <f>SUM(P16:R16)</f>
        <v>0</v>
      </c>
      <c r="T16" s="360">
        <f>O16+S16</f>
        <v>0</v>
      </c>
      <c r="U16" s="363"/>
    </row>
    <row r="17" spans="1:21" ht="21.75" customHeight="1">
      <c r="A17" s="368"/>
      <c r="B17" s="357" t="s">
        <v>82</v>
      </c>
      <c r="C17" s="360">
        <f aca="true" t="shared" si="7" ref="C17:K17">SUM(C14:C16)</f>
        <v>2</v>
      </c>
      <c r="D17" s="360">
        <f t="shared" si="7"/>
        <v>0</v>
      </c>
      <c r="E17" s="360">
        <f t="shared" si="7"/>
        <v>0</v>
      </c>
      <c r="F17" s="360">
        <f t="shared" si="7"/>
        <v>1</v>
      </c>
      <c r="G17" s="360">
        <f t="shared" si="7"/>
        <v>0</v>
      </c>
      <c r="H17" s="360">
        <f t="shared" si="7"/>
        <v>0</v>
      </c>
      <c r="I17" s="360">
        <f t="shared" si="7"/>
        <v>0</v>
      </c>
      <c r="J17" s="360">
        <f t="shared" si="7"/>
        <v>0</v>
      </c>
      <c r="K17" s="360">
        <f t="shared" si="7"/>
        <v>0</v>
      </c>
      <c r="L17" s="360">
        <f>SUM(L14:L16)</f>
        <v>3</v>
      </c>
      <c r="M17" s="360">
        <f>SUM(M14:M16)</f>
        <v>0</v>
      </c>
      <c r="N17" s="360">
        <f>SUM(N14:N16)</f>
        <v>0</v>
      </c>
      <c r="O17" s="361">
        <f>SUM(L17:N17)</f>
        <v>3</v>
      </c>
      <c r="P17" s="360">
        <f>SUM(P14:P16)</f>
        <v>0</v>
      </c>
      <c r="Q17" s="360">
        <f>SUM(Q14:Q16)</f>
        <v>0</v>
      </c>
      <c r="R17" s="360">
        <f>SUM(R14:R16)</f>
        <v>0</v>
      </c>
      <c r="S17" s="360">
        <f>SUM(S14:S16)</f>
        <v>0</v>
      </c>
      <c r="T17" s="360">
        <f>O17+S17</f>
        <v>3</v>
      </c>
      <c r="U17" s="364"/>
    </row>
    <row r="18" spans="1:21" ht="21.75" customHeight="1">
      <c r="A18" s="352" t="s">
        <v>118</v>
      </c>
      <c r="B18" s="357" t="s">
        <v>113</v>
      </c>
      <c r="C18" s="360">
        <f>C6+C10+C14</f>
        <v>1</v>
      </c>
      <c r="D18" s="360">
        <f aca="true" t="shared" si="8" ref="D18:T18">D6+D10+D14</f>
        <v>1</v>
      </c>
      <c r="E18" s="360">
        <f t="shared" si="8"/>
        <v>1</v>
      </c>
      <c r="F18" s="360">
        <f t="shared" si="8"/>
        <v>3</v>
      </c>
      <c r="G18" s="360">
        <f t="shared" si="8"/>
        <v>1</v>
      </c>
      <c r="H18" s="360">
        <f t="shared" si="8"/>
        <v>0</v>
      </c>
      <c r="I18" s="360">
        <f t="shared" si="8"/>
        <v>11</v>
      </c>
      <c r="J18" s="360">
        <f t="shared" si="8"/>
        <v>1</v>
      </c>
      <c r="K18" s="360">
        <f t="shared" si="8"/>
        <v>5</v>
      </c>
      <c r="L18" s="360">
        <f t="shared" si="8"/>
        <v>15</v>
      </c>
      <c r="M18" s="360">
        <f t="shared" si="8"/>
        <v>3</v>
      </c>
      <c r="N18" s="360">
        <f t="shared" si="8"/>
        <v>6</v>
      </c>
      <c r="O18" s="360">
        <f t="shared" si="8"/>
        <v>24</v>
      </c>
      <c r="P18" s="360">
        <f t="shared" si="8"/>
        <v>17</v>
      </c>
      <c r="Q18" s="360">
        <f t="shared" si="8"/>
        <v>2</v>
      </c>
      <c r="R18" s="360">
        <f t="shared" si="8"/>
        <v>9</v>
      </c>
      <c r="S18" s="360">
        <f t="shared" si="8"/>
        <v>28</v>
      </c>
      <c r="T18" s="360">
        <f t="shared" si="8"/>
        <v>52</v>
      </c>
      <c r="U18" s="366"/>
    </row>
    <row r="19" spans="1:21" ht="21.75" customHeight="1">
      <c r="A19" s="354"/>
      <c r="B19" s="357" t="s">
        <v>115</v>
      </c>
      <c r="C19" s="360">
        <f aca="true" t="shared" si="9" ref="C19:S20">C7+C11+C15</f>
        <v>10</v>
      </c>
      <c r="D19" s="360">
        <f t="shared" si="9"/>
        <v>1</v>
      </c>
      <c r="E19" s="360">
        <f t="shared" si="9"/>
        <v>2</v>
      </c>
      <c r="F19" s="360">
        <f t="shared" si="9"/>
        <v>27</v>
      </c>
      <c r="G19" s="360">
        <f>G7+G11+G15</f>
        <v>5</v>
      </c>
      <c r="H19" s="360">
        <f t="shared" si="9"/>
        <v>2</v>
      </c>
      <c r="I19" s="360">
        <f t="shared" si="9"/>
        <v>48</v>
      </c>
      <c r="J19" s="360">
        <f t="shared" si="9"/>
        <v>4</v>
      </c>
      <c r="K19" s="360">
        <f t="shared" si="9"/>
        <v>13</v>
      </c>
      <c r="L19" s="360">
        <f t="shared" si="9"/>
        <v>85</v>
      </c>
      <c r="M19" s="360">
        <f t="shared" si="9"/>
        <v>10</v>
      </c>
      <c r="N19" s="360">
        <f t="shared" si="9"/>
        <v>17</v>
      </c>
      <c r="O19" s="360">
        <f t="shared" si="9"/>
        <v>112</v>
      </c>
      <c r="P19" s="360">
        <f t="shared" si="9"/>
        <v>52</v>
      </c>
      <c r="Q19" s="360">
        <f t="shared" si="9"/>
        <v>92</v>
      </c>
      <c r="R19" s="360">
        <f t="shared" si="9"/>
        <v>52</v>
      </c>
      <c r="S19" s="360">
        <f t="shared" si="9"/>
        <v>196</v>
      </c>
      <c r="T19" s="360">
        <f>T7+T11+T15</f>
        <v>308</v>
      </c>
      <c r="U19" s="363"/>
    </row>
    <row r="20" spans="1:21" ht="21.75" customHeight="1">
      <c r="A20" s="354"/>
      <c r="B20" s="357" t="s">
        <v>116</v>
      </c>
      <c r="C20" s="360">
        <f t="shared" si="9"/>
        <v>1</v>
      </c>
      <c r="D20" s="360">
        <f t="shared" si="9"/>
        <v>0</v>
      </c>
      <c r="E20" s="360">
        <f t="shared" si="9"/>
        <v>0</v>
      </c>
      <c r="F20" s="360">
        <f t="shared" si="9"/>
        <v>2</v>
      </c>
      <c r="G20" s="360">
        <f t="shared" si="9"/>
        <v>1</v>
      </c>
      <c r="H20" s="360">
        <f t="shared" si="9"/>
        <v>1</v>
      </c>
      <c r="I20" s="360">
        <f t="shared" si="9"/>
        <v>8</v>
      </c>
      <c r="J20" s="360">
        <f t="shared" si="9"/>
        <v>0</v>
      </c>
      <c r="K20" s="360">
        <f t="shared" si="9"/>
        <v>1</v>
      </c>
      <c r="L20" s="360">
        <f t="shared" si="9"/>
        <v>11</v>
      </c>
      <c r="M20" s="360">
        <f t="shared" si="9"/>
        <v>1</v>
      </c>
      <c r="N20" s="360">
        <f t="shared" si="9"/>
        <v>2</v>
      </c>
      <c r="O20" s="360">
        <f t="shared" si="9"/>
        <v>14</v>
      </c>
      <c r="P20" s="360">
        <f t="shared" si="9"/>
        <v>7</v>
      </c>
      <c r="Q20" s="360">
        <f t="shared" si="9"/>
        <v>17</v>
      </c>
      <c r="R20" s="360">
        <f t="shared" si="9"/>
        <v>9</v>
      </c>
      <c r="S20" s="360">
        <f t="shared" si="9"/>
        <v>33</v>
      </c>
      <c r="T20" s="360">
        <f>T8+T12+T16</f>
        <v>47</v>
      </c>
      <c r="U20" s="363"/>
    </row>
    <row r="21" spans="1:21" ht="21.75" customHeight="1">
      <c r="A21" s="358"/>
      <c r="B21" s="357" t="s">
        <v>82</v>
      </c>
      <c r="C21" s="360">
        <f>C9+C13+C17</f>
        <v>12</v>
      </c>
      <c r="D21" s="360">
        <f aca="true" t="shared" si="10" ref="D21:S21">D9+D13</f>
        <v>2</v>
      </c>
      <c r="E21" s="360">
        <f t="shared" si="10"/>
        <v>3</v>
      </c>
      <c r="F21" s="360">
        <f t="shared" si="10"/>
        <v>31</v>
      </c>
      <c r="G21" s="360">
        <f t="shared" si="10"/>
        <v>7</v>
      </c>
      <c r="H21" s="360">
        <f t="shared" si="10"/>
        <v>3</v>
      </c>
      <c r="I21" s="360">
        <f t="shared" si="10"/>
        <v>67</v>
      </c>
      <c r="J21" s="360">
        <f t="shared" si="10"/>
        <v>5</v>
      </c>
      <c r="K21" s="360">
        <f t="shared" si="10"/>
        <v>19</v>
      </c>
      <c r="L21" s="360">
        <f t="shared" si="10"/>
        <v>108</v>
      </c>
      <c r="M21" s="360">
        <f t="shared" si="10"/>
        <v>14</v>
      </c>
      <c r="N21" s="360">
        <f t="shared" si="10"/>
        <v>25</v>
      </c>
      <c r="O21" s="360">
        <f t="shared" si="10"/>
        <v>147</v>
      </c>
      <c r="P21" s="360">
        <f t="shared" si="10"/>
        <v>76</v>
      </c>
      <c r="Q21" s="360">
        <f t="shared" si="10"/>
        <v>111</v>
      </c>
      <c r="R21" s="360">
        <f t="shared" si="10"/>
        <v>70</v>
      </c>
      <c r="S21" s="360">
        <f t="shared" si="10"/>
        <v>257</v>
      </c>
      <c r="T21" s="360">
        <f>T9+T13+T17</f>
        <v>407</v>
      </c>
      <c r="U21" s="364"/>
    </row>
  </sheetData>
  <sheetProtection/>
  <mergeCells count="30">
    <mergeCell ref="A14:A17"/>
    <mergeCell ref="U14:U17"/>
    <mergeCell ref="A18:A21"/>
    <mergeCell ref="U18:U21"/>
    <mergeCell ref="P4:P5"/>
    <mergeCell ref="Q4:R4"/>
    <mergeCell ref="A6:A9"/>
    <mergeCell ref="U6:U9"/>
    <mergeCell ref="A10:A13"/>
    <mergeCell ref="U10:U13"/>
    <mergeCell ref="P3:R3"/>
    <mergeCell ref="S3:S5"/>
    <mergeCell ref="C4:C5"/>
    <mergeCell ref="D4:E4"/>
    <mergeCell ref="F4:F5"/>
    <mergeCell ref="G4:H4"/>
    <mergeCell ref="I4:I5"/>
    <mergeCell ref="J4:K4"/>
    <mergeCell ref="L4:L5"/>
    <mergeCell ref="M4:N4"/>
    <mergeCell ref="A1:U1"/>
    <mergeCell ref="C2:O2"/>
    <mergeCell ref="P2:S2"/>
    <mergeCell ref="T2:T5"/>
    <mergeCell ref="U2:U5"/>
    <mergeCell ref="C3:E3"/>
    <mergeCell ref="F3:H3"/>
    <mergeCell ref="I3:K3"/>
    <mergeCell ref="L3:N3"/>
    <mergeCell ref="O3:O5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80" r:id="rId2"/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1" sqref="H21"/>
    </sheetView>
  </sheetViews>
  <sheetFormatPr defaultColWidth="8.796875" defaultRowHeight="14.25"/>
  <cols>
    <col min="1" max="1" width="2.8984375" style="370" customWidth="1"/>
    <col min="2" max="2" width="14.09765625" style="370" customWidth="1"/>
    <col min="3" max="6" width="8.59765625" style="370" customWidth="1"/>
    <col min="7" max="10" width="7.59765625" style="370" customWidth="1"/>
    <col min="11" max="16384" width="9" style="370" customWidth="1"/>
  </cols>
  <sheetData>
    <row r="1" spans="1:10" ht="24.75" customHeight="1">
      <c r="A1" s="369" t="s">
        <v>240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ht="24.75" customHeight="1" thickBot="1">
      <c r="A2" s="371" t="s">
        <v>241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24.75" customHeight="1">
      <c r="A3" s="372" t="s">
        <v>119</v>
      </c>
      <c r="B3" s="373"/>
      <c r="C3" s="373" t="s">
        <v>120</v>
      </c>
      <c r="D3" s="373" t="s">
        <v>121</v>
      </c>
      <c r="E3" s="373"/>
      <c r="F3" s="373"/>
      <c r="G3" s="374"/>
      <c r="H3" s="373"/>
      <c r="I3" s="375"/>
      <c r="J3" s="376" t="s">
        <v>122</v>
      </c>
    </row>
    <row r="4" spans="1:10" ht="24.75" customHeight="1" thickBot="1">
      <c r="A4" s="377"/>
      <c r="B4" s="378"/>
      <c r="C4" s="378"/>
      <c r="D4" s="379" t="s">
        <v>123</v>
      </c>
      <c r="E4" s="379" t="s">
        <v>124</v>
      </c>
      <c r="F4" s="379" t="s">
        <v>82</v>
      </c>
      <c r="G4" s="380"/>
      <c r="H4" s="378"/>
      <c r="I4" s="380"/>
      <c r="J4" s="381"/>
    </row>
    <row r="5" spans="1:10" ht="16.5" customHeight="1">
      <c r="A5" s="382"/>
      <c r="B5" s="383"/>
      <c r="C5" s="384" t="s">
        <v>125</v>
      </c>
      <c r="D5" s="384" t="s">
        <v>125</v>
      </c>
      <c r="E5" s="384" t="s">
        <v>125</v>
      </c>
      <c r="F5" s="384" t="s">
        <v>125</v>
      </c>
      <c r="G5" s="384"/>
      <c r="H5" s="384"/>
      <c r="I5" s="384"/>
      <c r="J5" s="385"/>
    </row>
    <row r="6" spans="1:10" ht="24.75" customHeight="1">
      <c r="A6" s="386" t="s">
        <v>126</v>
      </c>
      <c r="B6" s="358"/>
      <c r="C6" s="387">
        <v>106</v>
      </c>
      <c r="D6" s="387">
        <v>106</v>
      </c>
      <c r="E6" s="387">
        <f>SUM(E7+E8)</f>
        <v>0</v>
      </c>
      <c r="F6" s="387">
        <f aca="true" t="shared" si="0" ref="F6:F24">SUM(D6+E6)</f>
        <v>106</v>
      </c>
      <c r="G6" s="387"/>
      <c r="H6" s="387"/>
      <c r="I6" s="387"/>
      <c r="J6" s="388"/>
    </row>
    <row r="7" spans="1:10" ht="24.75" customHeight="1">
      <c r="A7" s="389"/>
      <c r="B7" s="390" t="s">
        <v>127</v>
      </c>
      <c r="C7" s="387">
        <v>44</v>
      </c>
      <c r="D7" s="391">
        <v>44</v>
      </c>
      <c r="E7" s="391"/>
      <c r="F7" s="387">
        <f t="shared" si="0"/>
        <v>44</v>
      </c>
      <c r="G7" s="391"/>
      <c r="H7" s="391"/>
      <c r="I7" s="391"/>
      <c r="J7" s="392"/>
    </row>
    <row r="8" spans="1:10" ht="24.75" customHeight="1">
      <c r="A8" s="389"/>
      <c r="B8" s="390" t="s">
        <v>128</v>
      </c>
      <c r="C8" s="387">
        <v>62</v>
      </c>
      <c r="D8" s="391">
        <v>62</v>
      </c>
      <c r="E8" s="391"/>
      <c r="F8" s="387">
        <f t="shared" si="0"/>
        <v>62</v>
      </c>
      <c r="G8" s="391"/>
      <c r="H8" s="391"/>
      <c r="I8" s="391"/>
      <c r="J8" s="392"/>
    </row>
    <row r="9" spans="1:10" ht="24.75" customHeight="1">
      <c r="A9" s="393" t="s">
        <v>129</v>
      </c>
      <c r="B9" s="352"/>
      <c r="C9" s="387">
        <v>149</v>
      </c>
      <c r="D9" s="391">
        <v>147</v>
      </c>
      <c r="E9" s="391">
        <v>2</v>
      </c>
      <c r="F9" s="387">
        <f t="shared" si="0"/>
        <v>149</v>
      </c>
      <c r="G9" s="391"/>
      <c r="H9" s="391"/>
      <c r="I9" s="391"/>
      <c r="J9" s="392"/>
    </row>
    <row r="10" spans="1:10" ht="24.75" customHeight="1">
      <c r="A10" s="393" t="s">
        <v>130</v>
      </c>
      <c r="B10" s="352"/>
      <c r="C10" s="387">
        <v>53</v>
      </c>
      <c r="D10" s="391">
        <v>51</v>
      </c>
      <c r="E10" s="391">
        <v>2</v>
      </c>
      <c r="F10" s="387">
        <f t="shared" si="0"/>
        <v>53</v>
      </c>
      <c r="G10" s="391"/>
      <c r="H10" s="391"/>
      <c r="I10" s="391"/>
      <c r="J10" s="392"/>
    </row>
    <row r="11" spans="1:10" ht="24.75" customHeight="1">
      <c r="A11" s="393" t="s">
        <v>131</v>
      </c>
      <c r="B11" s="352"/>
      <c r="C11" s="387">
        <v>42</v>
      </c>
      <c r="D11" s="391">
        <v>39</v>
      </c>
      <c r="E11" s="391">
        <v>3</v>
      </c>
      <c r="F11" s="387">
        <f t="shared" si="0"/>
        <v>42</v>
      </c>
      <c r="G11" s="391"/>
      <c r="H11" s="391"/>
      <c r="I11" s="391"/>
      <c r="J11" s="392"/>
    </row>
    <row r="12" spans="1:10" ht="24.75" customHeight="1">
      <c r="A12" s="393" t="s">
        <v>132</v>
      </c>
      <c r="B12" s="352"/>
      <c r="C12" s="387">
        <v>71</v>
      </c>
      <c r="D12" s="391">
        <v>68</v>
      </c>
      <c r="E12" s="391">
        <v>3</v>
      </c>
      <c r="F12" s="387">
        <f t="shared" si="0"/>
        <v>71</v>
      </c>
      <c r="G12" s="391"/>
      <c r="H12" s="391"/>
      <c r="I12" s="391"/>
      <c r="J12" s="392"/>
    </row>
    <row r="13" spans="1:10" ht="24.75" customHeight="1">
      <c r="A13" s="393" t="s">
        <v>133</v>
      </c>
      <c r="B13" s="352"/>
      <c r="C13" s="387">
        <v>50</v>
      </c>
      <c r="D13" s="391">
        <v>47</v>
      </c>
      <c r="E13" s="391">
        <v>3</v>
      </c>
      <c r="F13" s="387">
        <f t="shared" si="0"/>
        <v>50</v>
      </c>
      <c r="G13" s="391"/>
      <c r="H13" s="391"/>
      <c r="I13" s="391"/>
      <c r="J13" s="392"/>
    </row>
    <row r="14" spans="1:10" ht="24.75" customHeight="1">
      <c r="A14" s="393" t="s">
        <v>134</v>
      </c>
      <c r="B14" s="352"/>
      <c r="C14" s="387">
        <v>86</v>
      </c>
      <c r="D14" s="391">
        <v>84</v>
      </c>
      <c r="E14" s="391">
        <v>2</v>
      </c>
      <c r="F14" s="387">
        <f t="shared" si="0"/>
        <v>86</v>
      </c>
      <c r="G14" s="391"/>
      <c r="H14" s="391"/>
      <c r="I14" s="391"/>
      <c r="J14" s="392"/>
    </row>
    <row r="15" spans="1:10" ht="24.75" customHeight="1">
      <c r="A15" s="393" t="s">
        <v>135</v>
      </c>
      <c r="B15" s="352"/>
      <c r="C15" s="387">
        <v>49</v>
      </c>
      <c r="D15" s="394">
        <v>45</v>
      </c>
      <c r="E15" s="391">
        <v>4</v>
      </c>
      <c r="F15" s="387">
        <f t="shared" si="0"/>
        <v>49</v>
      </c>
      <c r="G15" s="391"/>
      <c r="H15" s="391"/>
      <c r="I15" s="391"/>
      <c r="J15" s="392"/>
    </row>
    <row r="16" spans="1:10" ht="24.75" customHeight="1">
      <c r="A16" s="393" t="s">
        <v>136</v>
      </c>
      <c r="B16" s="352"/>
      <c r="C16" s="387">
        <v>40</v>
      </c>
      <c r="D16" s="391">
        <v>36</v>
      </c>
      <c r="E16" s="391">
        <v>4</v>
      </c>
      <c r="F16" s="387">
        <f t="shared" si="0"/>
        <v>40</v>
      </c>
      <c r="G16" s="391"/>
      <c r="H16" s="391"/>
      <c r="I16" s="391"/>
      <c r="J16" s="392"/>
    </row>
    <row r="17" spans="1:10" ht="24.75" customHeight="1">
      <c r="A17" s="393" t="s">
        <v>137</v>
      </c>
      <c r="B17" s="352"/>
      <c r="C17" s="387">
        <v>78</v>
      </c>
      <c r="D17" s="391">
        <v>76</v>
      </c>
      <c r="E17" s="391">
        <v>2</v>
      </c>
      <c r="F17" s="387">
        <f t="shared" si="0"/>
        <v>78</v>
      </c>
      <c r="G17" s="391"/>
      <c r="H17" s="391"/>
      <c r="I17" s="391"/>
      <c r="J17" s="392"/>
    </row>
    <row r="18" spans="1:10" ht="24.75" customHeight="1" thickBot="1">
      <c r="A18" s="395" t="s">
        <v>138</v>
      </c>
      <c r="B18" s="347"/>
      <c r="C18" s="396">
        <v>85</v>
      </c>
      <c r="D18" s="397">
        <v>81</v>
      </c>
      <c r="E18" s="397">
        <v>4</v>
      </c>
      <c r="F18" s="387">
        <f t="shared" si="0"/>
        <v>85</v>
      </c>
      <c r="G18" s="397"/>
      <c r="H18" s="397"/>
      <c r="I18" s="397"/>
      <c r="J18" s="398"/>
    </row>
    <row r="19" spans="1:10" s="404" customFormat="1" ht="24.75" customHeight="1" thickBot="1">
      <c r="A19" s="399" t="s">
        <v>139</v>
      </c>
      <c r="B19" s="400"/>
      <c r="C19" s="401">
        <f>F19</f>
        <v>703</v>
      </c>
      <c r="D19" s="402">
        <f>SUM(D9:D18)</f>
        <v>674</v>
      </c>
      <c r="E19" s="402">
        <f>SUM(E9:E18)</f>
        <v>29</v>
      </c>
      <c r="F19" s="402">
        <f>SUM(D19+E19)</f>
        <v>703</v>
      </c>
      <c r="G19" s="402"/>
      <c r="H19" s="402"/>
      <c r="I19" s="402"/>
      <c r="J19" s="403"/>
    </row>
    <row r="20" spans="1:10" s="404" customFormat="1" ht="24.75" customHeight="1">
      <c r="A20" s="405" t="s">
        <v>140</v>
      </c>
      <c r="B20" s="406"/>
      <c r="C20" s="387">
        <v>98</v>
      </c>
      <c r="D20" s="407">
        <v>98</v>
      </c>
      <c r="E20" s="407">
        <v>0</v>
      </c>
      <c r="F20" s="407">
        <f>SUM(F21:F24)</f>
        <v>98</v>
      </c>
      <c r="G20" s="407"/>
      <c r="H20" s="407"/>
      <c r="I20" s="407"/>
      <c r="J20" s="408"/>
    </row>
    <row r="21" spans="1:10" s="404" customFormat="1" ht="24.75" customHeight="1">
      <c r="A21" s="409"/>
      <c r="B21" s="390" t="s">
        <v>141</v>
      </c>
      <c r="C21" s="387">
        <v>78</v>
      </c>
      <c r="D21" s="387">
        <v>78</v>
      </c>
      <c r="E21" s="387"/>
      <c r="F21" s="387">
        <f>SUM(D21+E21)</f>
        <v>78</v>
      </c>
      <c r="G21" s="387"/>
      <c r="H21" s="387"/>
      <c r="I21" s="387"/>
      <c r="J21" s="388"/>
    </row>
    <row r="22" spans="1:10" ht="24.75" customHeight="1">
      <c r="A22" s="410"/>
      <c r="B22" s="411" t="s">
        <v>142</v>
      </c>
      <c r="C22" s="387">
        <f>F22</f>
        <v>8</v>
      </c>
      <c r="D22" s="387">
        <v>8</v>
      </c>
      <c r="E22" s="387"/>
      <c r="F22" s="387">
        <f t="shared" si="0"/>
        <v>8</v>
      </c>
      <c r="G22" s="387"/>
      <c r="H22" s="387"/>
      <c r="I22" s="387"/>
      <c r="J22" s="388"/>
    </row>
    <row r="23" spans="1:10" ht="24.75" customHeight="1">
      <c r="A23" s="410"/>
      <c r="B23" s="390" t="s">
        <v>143</v>
      </c>
      <c r="C23" s="387">
        <f>F23</f>
        <v>6</v>
      </c>
      <c r="D23" s="391">
        <v>6</v>
      </c>
      <c r="E23" s="391"/>
      <c r="F23" s="391">
        <f t="shared" si="0"/>
        <v>6</v>
      </c>
      <c r="G23" s="391"/>
      <c r="H23" s="391"/>
      <c r="I23" s="391"/>
      <c r="J23" s="392"/>
    </row>
    <row r="24" spans="1:10" ht="24.75" customHeight="1" thickBot="1">
      <c r="A24" s="412"/>
      <c r="B24" s="379" t="s">
        <v>242</v>
      </c>
      <c r="C24" s="396">
        <f>F24</f>
        <v>6</v>
      </c>
      <c r="D24" s="396">
        <v>6</v>
      </c>
      <c r="E24" s="396"/>
      <c r="F24" s="396">
        <f t="shared" si="0"/>
        <v>6</v>
      </c>
      <c r="G24" s="396"/>
      <c r="H24" s="396"/>
      <c r="I24" s="396"/>
      <c r="J24" s="413"/>
    </row>
    <row r="25" spans="1:10" s="404" customFormat="1" ht="24.75" customHeight="1" thickBot="1">
      <c r="A25" s="414" t="s">
        <v>31</v>
      </c>
      <c r="B25" s="415"/>
      <c r="C25" s="416">
        <f>F25</f>
        <v>907</v>
      </c>
      <c r="D25" s="417">
        <f aca="true" t="shared" si="1" ref="D25:I25">+D6+D19+D20</f>
        <v>878</v>
      </c>
      <c r="E25" s="417">
        <f t="shared" si="1"/>
        <v>29</v>
      </c>
      <c r="F25" s="417">
        <f>+F6+F19+F20</f>
        <v>907</v>
      </c>
      <c r="G25" s="417"/>
      <c r="H25" s="417"/>
      <c r="I25" s="417"/>
      <c r="J25" s="418"/>
    </row>
    <row r="26" spans="1:2" ht="24.75" customHeight="1">
      <c r="A26" s="419"/>
      <c r="B26" s="419"/>
    </row>
    <row r="27" spans="1:10" ht="24.75" customHeight="1">
      <c r="A27" s="419"/>
      <c r="B27" s="419"/>
      <c r="J27" s="420"/>
    </row>
    <row r="28" spans="1:2" ht="24.75" customHeight="1">
      <c r="A28" s="419"/>
      <c r="B28" s="419"/>
    </row>
  </sheetData>
  <sheetProtection/>
  <mergeCells count="25">
    <mergeCell ref="A19:B19"/>
    <mergeCell ref="A20:B20"/>
    <mergeCell ref="A21:A24"/>
    <mergeCell ref="A25:B25"/>
    <mergeCell ref="A13:B13"/>
    <mergeCell ref="A14:B14"/>
    <mergeCell ref="A15:B15"/>
    <mergeCell ref="A16:B16"/>
    <mergeCell ref="A17:B17"/>
    <mergeCell ref="A18:B18"/>
    <mergeCell ref="A5:B5"/>
    <mergeCell ref="A6:B6"/>
    <mergeCell ref="A9:B9"/>
    <mergeCell ref="A10:B10"/>
    <mergeCell ref="A11:B11"/>
    <mergeCell ref="A12:B12"/>
    <mergeCell ref="A1:J1"/>
    <mergeCell ref="A2:J2"/>
    <mergeCell ref="A3:B4"/>
    <mergeCell ref="C3:C4"/>
    <mergeCell ref="D3:F3"/>
    <mergeCell ref="G3:G4"/>
    <mergeCell ref="H3:H4"/>
    <mergeCell ref="I3:I4"/>
    <mergeCell ref="J3:J4"/>
  </mergeCells>
  <printOptions/>
  <pageMargins left="0.69" right="0.2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8" sqref="C8"/>
    </sheetView>
  </sheetViews>
  <sheetFormatPr defaultColWidth="8.796875" defaultRowHeight="14.25"/>
  <cols>
    <col min="1" max="1" width="12.69921875" style="422" customWidth="1"/>
    <col min="2" max="2" width="59.69921875" style="422" customWidth="1"/>
    <col min="3" max="3" width="14.3984375" style="422" customWidth="1"/>
    <col min="4" max="16384" width="9" style="422" customWidth="1"/>
  </cols>
  <sheetData>
    <row r="1" spans="1:3" ht="14.25">
      <c r="A1" s="421" t="s">
        <v>243</v>
      </c>
      <c r="B1" s="421"/>
      <c r="C1" s="421"/>
    </row>
    <row r="2" spans="1:3" ht="13.5">
      <c r="A2" s="423"/>
      <c r="B2" s="423"/>
      <c r="C2" s="423"/>
    </row>
    <row r="3" spans="1:3" ht="18.75" customHeight="1">
      <c r="A3" s="424" t="s">
        <v>144</v>
      </c>
      <c r="B3" s="424" t="s">
        <v>145</v>
      </c>
      <c r="C3" s="424" t="s">
        <v>146</v>
      </c>
    </row>
    <row r="4" spans="1:3" ht="22.5" customHeight="1">
      <c r="A4" s="425">
        <v>42838</v>
      </c>
      <c r="B4" s="426" t="s">
        <v>244</v>
      </c>
      <c r="C4" s="427">
        <v>115</v>
      </c>
    </row>
    <row r="5" spans="1:3" ht="22.5" customHeight="1">
      <c r="A5" s="425">
        <v>42842</v>
      </c>
      <c r="B5" s="426" t="s">
        <v>245</v>
      </c>
      <c r="C5" s="428">
        <v>3</v>
      </c>
    </row>
    <row r="6" spans="1:3" ht="22.5" customHeight="1">
      <c r="A6" s="429">
        <v>42842</v>
      </c>
      <c r="B6" s="426" t="s">
        <v>246</v>
      </c>
      <c r="C6" s="428">
        <v>1</v>
      </c>
    </row>
    <row r="7" spans="1:3" ht="22.5" customHeight="1">
      <c r="A7" s="429">
        <v>42843</v>
      </c>
      <c r="B7" s="426" t="s">
        <v>247</v>
      </c>
      <c r="C7" s="428">
        <v>40</v>
      </c>
    </row>
    <row r="8" spans="1:3" ht="22.5" customHeight="1">
      <c r="A8" s="429">
        <v>42843</v>
      </c>
      <c r="B8" s="426" t="s">
        <v>248</v>
      </c>
      <c r="C8" s="428">
        <v>8</v>
      </c>
    </row>
    <row r="9" spans="1:3" ht="22.5" customHeight="1">
      <c r="A9" s="429">
        <v>42844</v>
      </c>
      <c r="B9" s="426" t="s">
        <v>249</v>
      </c>
      <c r="C9" s="428">
        <v>3</v>
      </c>
    </row>
    <row r="10" spans="1:3" ht="22.5" customHeight="1">
      <c r="A10" s="429">
        <v>42844</v>
      </c>
      <c r="B10" s="426" t="s">
        <v>250</v>
      </c>
      <c r="C10" s="428">
        <v>18</v>
      </c>
    </row>
    <row r="11" spans="1:3" ht="22.5" customHeight="1">
      <c r="A11" s="429">
        <v>42845</v>
      </c>
      <c r="B11" s="426" t="s">
        <v>251</v>
      </c>
      <c r="C11" s="428">
        <v>4</v>
      </c>
    </row>
    <row r="12" spans="1:3" ht="22.5" customHeight="1">
      <c r="A12" s="429">
        <v>42845</v>
      </c>
      <c r="B12" s="430" t="s">
        <v>252</v>
      </c>
      <c r="C12" s="428">
        <v>2</v>
      </c>
    </row>
    <row r="13" spans="1:3" ht="22.5" customHeight="1">
      <c r="A13" s="429">
        <v>42849</v>
      </c>
      <c r="B13" s="426" t="s">
        <v>253</v>
      </c>
      <c r="C13" s="428">
        <v>13</v>
      </c>
    </row>
    <row r="14" spans="1:3" ht="22.5" customHeight="1">
      <c r="A14" s="429">
        <v>42851</v>
      </c>
      <c r="B14" s="426" t="s">
        <v>254</v>
      </c>
      <c r="C14" s="428">
        <v>6</v>
      </c>
    </row>
    <row r="15" spans="1:3" ht="22.5" customHeight="1">
      <c r="A15" s="429">
        <v>42851</v>
      </c>
      <c r="B15" s="430" t="s">
        <v>255</v>
      </c>
      <c r="C15" s="428">
        <v>14</v>
      </c>
    </row>
    <row r="16" spans="1:3" ht="22.5" customHeight="1">
      <c r="A16" s="425">
        <v>42851</v>
      </c>
      <c r="B16" s="426" t="s">
        <v>256</v>
      </c>
      <c r="C16" s="428">
        <v>1</v>
      </c>
    </row>
    <row r="17" spans="1:3" ht="22.5" customHeight="1">
      <c r="A17" s="429">
        <v>42852</v>
      </c>
      <c r="B17" s="426" t="s">
        <v>257</v>
      </c>
      <c r="C17" s="428">
        <v>19</v>
      </c>
    </row>
    <row r="18" spans="1:3" ht="22.5" customHeight="1">
      <c r="A18" s="429">
        <v>42853</v>
      </c>
      <c r="B18" s="426" t="s">
        <v>258</v>
      </c>
      <c r="C18" s="428">
        <v>53</v>
      </c>
    </row>
    <row r="19" spans="1:3" ht="22.5" customHeight="1">
      <c r="A19" s="425">
        <v>42874</v>
      </c>
      <c r="B19" s="426" t="s">
        <v>259</v>
      </c>
      <c r="C19" s="428">
        <v>5</v>
      </c>
    </row>
    <row r="20" spans="1:3" ht="22.5" customHeight="1">
      <c r="A20" s="425">
        <v>42901</v>
      </c>
      <c r="B20" s="426" t="s">
        <v>260</v>
      </c>
      <c r="C20" s="428">
        <v>6</v>
      </c>
    </row>
    <row r="21" spans="1:3" ht="22.5" customHeight="1">
      <c r="A21" s="429">
        <v>42902</v>
      </c>
      <c r="B21" s="426" t="s">
        <v>261</v>
      </c>
      <c r="C21" s="428">
        <v>17</v>
      </c>
    </row>
    <row r="22" spans="1:3" ht="22.5" customHeight="1">
      <c r="A22" s="425">
        <v>42905</v>
      </c>
      <c r="B22" s="430" t="s">
        <v>262</v>
      </c>
      <c r="C22" s="428">
        <v>14</v>
      </c>
    </row>
    <row r="23" spans="1:3" ht="22.5" customHeight="1">
      <c r="A23" s="429">
        <v>42936</v>
      </c>
      <c r="B23" s="426" t="s">
        <v>263</v>
      </c>
      <c r="C23" s="428">
        <v>19</v>
      </c>
    </row>
    <row r="24" spans="1:3" ht="22.5" customHeight="1">
      <c r="A24" s="429">
        <v>42942</v>
      </c>
      <c r="B24" s="426" t="s">
        <v>264</v>
      </c>
      <c r="C24" s="428">
        <v>6</v>
      </c>
    </row>
    <row r="25" spans="1:3" ht="22.5" customHeight="1">
      <c r="A25" s="425">
        <v>42956</v>
      </c>
      <c r="B25" s="426" t="s">
        <v>265</v>
      </c>
      <c r="C25" s="428">
        <v>15</v>
      </c>
    </row>
    <row r="26" spans="1:3" ht="22.5" customHeight="1">
      <c r="A26" s="429">
        <v>42971</v>
      </c>
      <c r="B26" s="426" t="s">
        <v>266</v>
      </c>
      <c r="C26" s="428">
        <v>19</v>
      </c>
    </row>
    <row r="27" spans="1:3" ht="22.5" customHeight="1">
      <c r="A27" s="429">
        <v>42972</v>
      </c>
      <c r="B27" s="426" t="s">
        <v>267</v>
      </c>
      <c r="C27" s="428">
        <v>48</v>
      </c>
    </row>
    <row r="28" spans="1:3" ht="22.5" customHeight="1">
      <c r="A28" s="429">
        <v>42986</v>
      </c>
      <c r="B28" s="426" t="s">
        <v>268</v>
      </c>
      <c r="C28" s="428">
        <v>36</v>
      </c>
    </row>
    <row r="29" spans="1:3" ht="22.5" customHeight="1">
      <c r="A29" s="429">
        <v>42990</v>
      </c>
      <c r="B29" s="426" t="s">
        <v>269</v>
      </c>
      <c r="C29" s="428">
        <v>98</v>
      </c>
    </row>
    <row r="30" spans="1:3" ht="22.5" customHeight="1">
      <c r="A30" s="425">
        <v>42991</v>
      </c>
      <c r="B30" s="426" t="s">
        <v>270</v>
      </c>
      <c r="C30" s="428">
        <v>5</v>
      </c>
    </row>
    <row r="31" spans="1:3" ht="22.5" customHeight="1">
      <c r="A31" s="431" t="s">
        <v>271</v>
      </c>
      <c r="B31" s="426" t="s">
        <v>272</v>
      </c>
      <c r="C31" s="428">
        <v>15</v>
      </c>
    </row>
    <row r="32" spans="1:3" ht="31.5" customHeight="1">
      <c r="A32" s="425" t="s">
        <v>273</v>
      </c>
      <c r="B32" s="426" t="s">
        <v>274</v>
      </c>
      <c r="C32" s="428">
        <v>4</v>
      </c>
    </row>
    <row r="33" spans="1:3" ht="22.5" customHeight="1">
      <c r="A33" s="429">
        <v>43011</v>
      </c>
      <c r="B33" s="426" t="s">
        <v>275</v>
      </c>
      <c r="C33" s="428">
        <v>10</v>
      </c>
    </row>
    <row r="34" spans="1:3" ht="22.5" customHeight="1">
      <c r="A34" s="429">
        <v>43012</v>
      </c>
      <c r="B34" s="426" t="s">
        <v>276</v>
      </c>
      <c r="C34" s="428">
        <v>15</v>
      </c>
    </row>
    <row r="35" spans="1:3" ht="22.5" customHeight="1">
      <c r="A35" s="429">
        <v>43019</v>
      </c>
      <c r="B35" s="426" t="s">
        <v>277</v>
      </c>
      <c r="C35" s="428">
        <v>1</v>
      </c>
    </row>
    <row r="36" spans="1:3" ht="22.5" customHeight="1">
      <c r="A36" s="429">
        <v>43020</v>
      </c>
      <c r="B36" s="426" t="s">
        <v>278</v>
      </c>
      <c r="C36" s="428">
        <v>6</v>
      </c>
    </row>
    <row r="37" spans="1:3" ht="22.5" customHeight="1">
      <c r="A37" s="429">
        <v>43020</v>
      </c>
      <c r="B37" s="426" t="s">
        <v>279</v>
      </c>
      <c r="C37" s="428">
        <v>4</v>
      </c>
    </row>
    <row r="38" spans="1:3" ht="22.5" customHeight="1">
      <c r="A38" s="425">
        <v>43021</v>
      </c>
      <c r="B38" s="426" t="s">
        <v>280</v>
      </c>
      <c r="C38" s="428">
        <v>19</v>
      </c>
    </row>
    <row r="39" spans="1:3" ht="22.5" customHeight="1">
      <c r="A39" s="429">
        <v>43024</v>
      </c>
      <c r="B39" s="426" t="s">
        <v>281</v>
      </c>
      <c r="C39" s="428">
        <v>4</v>
      </c>
    </row>
    <row r="40" spans="1:3" ht="22.5" customHeight="1">
      <c r="A40" s="429">
        <v>43026</v>
      </c>
      <c r="B40" s="426" t="s">
        <v>282</v>
      </c>
      <c r="C40" s="428">
        <v>109</v>
      </c>
    </row>
    <row r="41" spans="1:3" ht="22.5" customHeight="1">
      <c r="A41" s="429">
        <v>43028</v>
      </c>
      <c r="B41" s="426" t="s">
        <v>283</v>
      </c>
      <c r="C41" s="428">
        <v>3</v>
      </c>
    </row>
    <row r="42" spans="1:3" ht="22.5" customHeight="1">
      <c r="A42" s="429">
        <v>43028</v>
      </c>
      <c r="B42" s="426" t="s">
        <v>284</v>
      </c>
      <c r="C42" s="428">
        <v>7</v>
      </c>
    </row>
    <row r="43" spans="1:3" ht="22.5" customHeight="1">
      <c r="A43" s="429">
        <v>43028</v>
      </c>
      <c r="B43" s="426" t="s">
        <v>285</v>
      </c>
      <c r="C43" s="428">
        <v>16</v>
      </c>
    </row>
    <row r="44" spans="1:3" ht="22.5" customHeight="1">
      <c r="A44" s="425" t="s">
        <v>286</v>
      </c>
      <c r="B44" s="426" t="s">
        <v>287</v>
      </c>
      <c r="C44" s="428">
        <v>12</v>
      </c>
    </row>
    <row r="45" spans="1:3" ht="22.5" customHeight="1">
      <c r="A45" s="429">
        <v>43048</v>
      </c>
      <c r="B45" s="426" t="s">
        <v>288</v>
      </c>
      <c r="C45" s="428">
        <v>40</v>
      </c>
    </row>
    <row r="46" spans="1:3" ht="22.5" customHeight="1">
      <c r="A46" s="429">
        <v>43056</v>
      </c>
      <c r="B46" s="426" t="s">
        <v>289</v>
      </c>
      <c r="C46" s="428">
        <v>93</v>
      </c>
    </row>
    <row r="47" spans="1:3" ht="22.5" customHeight="1">
      <c r="A47" s="429">
        <v>43068</v>
      </c>
      <c r="B47" s="426" t="s">
        <v>290</v>
      </c>
      <c r="C47" s="428">
        <v>12</v>
      </c>
    </row>
    <row r="48" spans="1:3" ht="22.5" customHeight="1">
      <c r="A48" s="425">
        <v>43074</v>
      </c>
      <c r="B48" s="426" t="s">
        <v>291</v>
      </c>
      <c r="C48" s="428">
        <v>16</v>
      </c>
    </row>
    <row r="49" spans="1:3" ht="22.5" customHeight="1">
      <c r="A49" s="425">
        <v>43075</v>
      </c>
      <c r="B49" s="430" t="s">
        <v>292</v>
      </c>
      <c r="C49" s="428">
        <v>41</v>
      </c>
    </row>
    <row r="50" spans="1:3" ht="22.5" customHeight="1">
      <c r="A50" s="425">
        <v>43088</v>
      </c>
      <c r="B50" s="426" t="s">
        <v>147</v>
      </c>
      <c r="C50" s="428">
        <v>111</v>
      </c>
    </row>
    <row r="51" spans="1:3" ht="22.5" customHeight="1">
      <c r="A51" s="425">
        <v>43123</v>
      </c>
      <c r="B51" s="426" t="s">
        <v>293</v>
      </c>
      <c r="C51" s="428">
        <v>16</v>
      </c>
    </row>
    <row r="52" spans="1:3" ht="22.5" customHeight="1">
      <c r="A52" s="425">
        <v>43125</v>
      </c>
      <c r="B52" s="426" t="s">
        <v>294</v>
      </c>
      <c r="C52" s="428">
        <v>13</v>
      </c>
    </row>
    <row r="53" spans="1:3" ht="22.5" customHeight="1">
      <c r="A53" s="425">
        <v>43147</v>
      </c>
      <c r="B53" s="426" t="s">
        <v>295</v>
      </c>
      <c r="C53" s="428">
        <v>11</v>
      </c>
    </row>
    <row r="54" spans="1:3" ht="22.5" customHeight="1">
      <c r="A54" s="425">
        <v>43152</v>
      </c>
      <c r="B54" s="426" t="s">
        <v>296</v>
      </c>
      <c r="C54" s="428">
        <v>1</v>
      </c>
    </row>
    <row r="55" spans="1:3" ht="22.5" customHeight="1">
      <c r="A55" s="425">
        <v>43161</v>
      </c>
      <c r="B55" s="426" t="s">
        <v>297</v>
      </c>
      <c r="C55" s="428">
        <v>2</v>
      </c>
    </row>
    <row r="56" spans="1:3" ht="22.5" customHeight="1">
      <c r="A56" s="425">
        <v>43181</v>
      </c>
      <c r="B56" s="426" t="s">
        <v>298</v>
      </c>
      <c r="C56" s="428">
        <v>21</v>
      </c>
    </row>
  </sheetData>
  <sheetProtection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大阪府庁税政課</dc:creator>
  <cp:keywords/>
  <dc:description/>
  <cp:lastModifiedBy>大阪府</cp:lastModifiedBy>
  <cp:lastPrinted>2017-06-23T05:59:09Z</cp:lastPrinted>
  <dcterms:created xsi:type="dcterms:W3CDTF">1999-06-23T04:13:10Z</dcterms:created>
  <dcterms:modified xsi:type="dcterms:W3CDTF">2018-07-23T02:04:11Z</dcterms:modified>
  <cp:category/>
  <cp:version/>
  <cp:contentType/>
  <cp:contentStatus/>
</cp:coreProperties>
</file>