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62w$\作業用\人権・同和企画G\6_国際人権関係在日外国人施策（有識者会議、民団ほか）\3_在日外国人施策の実施状況取りまとめ\R03_施策実施状況\原稿\データ集\R3\"/>
    </mc:Choice>
  </mc:AlternateContent>
  <bookViews>
    <workbookView xWindow="480" yWindow="120" windowWidth="19395" windowHeight="7830"/>
  </bookViews>
  <sheets>
    <sheet name="【済】資料３" sheetId="1" r:id="rId1"/>
  </sheets>
  <definedNames>
    <definedName name="_xlnm.Print_Area" localSheetId="0">【済】資料３!$A$1:$N$43</definedName>
  </definedNames>
  <calcPr calcId="162913"/>
</workbook>
</file>

<file path=xl/calcChain.xml><?xml version="1.0" encoding="utf-8"?>
<calcChain xmlns="http://schemas.openxmlformats.org/spreadsheetml/2006/main">
  <c r="C39" i="1" l="1"/>
  <c r="L40" i="1" l="1"/>
  <c r="I40" i="1"/>
  <c r="H40" i="1"/>
  <c r="G40" i="1"/>
  <c r="F40" i="1"/>
  <c r="E40" i="1"/>
  <c r="D40" i="1"/>
  <c r="C40" i="1"/>
  <c r="C12" i="1"/>
  <c r="D12" i="1"/>
  <c r="E12" i="1"/>
  <c r="F12" i="1"/>
  <c r="G12" i="1"/>
  <c r="H12" i="1"/>
  <c r="I12" i="1"/>
  <c r="J12" i="1"/>
  <c r="L12" i="1" s="1"/>
  <c r="K12" i="1"/>
  <c r="C14" i="1"/>
  <c r="D14" i="1"/>
  <c r="E14" i="1"/>
  <c r="F14" i="1"/>
  <c r="G14" i="1"/>
  <c r="H14" i="1"/>
  <c r="I14" i="1"/>
  <c r="J14" i="1"/>
  <c r="K14" i="1"/>
  <c r="C16" i="1"/>
  <c r="L16" i="1" s="1"/>
  <c r="D16" i="1"/>
  <c r="E16" i="1"/>
  <c r="F16" i="1"/>
  <c r="G16" i="1"/>
  <c r="H16" i="1"/>
  <c r="I16" i="1"/>
  <c r="J16" i="1"/>
  <c r="K16" i="1"/>
  <c r="C18" i="1"/>
  <c r="D18" i="1"/>
  <c r="E18" i="1"/>
  <c r="F18" i="1"/>
  <c r="G18" i="1"/>
  <c r="H18" i="1"/>
  <c r="I18" i="1"/>
  <c r="J18" i="1"/>
  <c r="K18" i="1"/>
  <c r="C20" i="1"/>
  <c r="D20" i="1"/>
  <c r="E20" i="1"/>
  <c r="F20" i="1"/>
  <c r="L20" i="1" s="1"/>
  <c r="G20" i="1"/>
  <c r="H20" i="1"/>
  <c r="I20" i="1"/>
  <c r="J20" i="1"/>
  <c r="K20" i="1"/>
  <c r="C24" i="1"/>
  <c r="D24" i="1"/>
  <c r="E24" i="1"/>
  <c r="F24" i="1"/>
  <c r="G24" i="1"/>
  <c r="H24" i="1"/>
  <c r="I24" i="1"/>
  <c r="J24" i="1"/>
  <c r="K24" i="1"/>
  <c r="C26" i="1"/>
  <c r="D26" i="1"/>
  <c r="E26" i="1"/>
  <c r="F26" i="1"/>
  <c r="G26" i="1"/>
  <c r="H26" i="1"/>
  <c r="I26" i="1"/>
  <c r="J26" i="1"/>
  <c r="K26" i="1"/>
  <c r="L26" i="1"/>
  <c r="C28" i="1"/>
  <c r="D28" i="1"/>
  <c r="E28" i="1"/>
  <c r="F28" i="1"/>
  <c r="G28" i="1"/>
  <c r="H28" i="1"/>
  <c r="I28" i="1"/>
  <c r="J28" i="1"/>
  <c r="K28" i="1"/>
  <c r="L28" i="1"/>
  <c r="C29" i="1"/>
  <c r="C30" i="1" s="1"/>
  <c r="D30" i="1"/>
  <c r="E30" i="1"/>
  <c r="F30" i="1"/>
  <c r="G30" i="1"/>
  <c r="H30" i="1"/>
  <c r="I30" i="1"/>
  <c r="J30" i="1"/>
  <c r="K30" i="1"/>
  <c r="L30" i="1"/>
  <c r="C32" i="1"/>
  <c r="D32" i="1"/>
  <c r="E32" i="1"/>
  <c r="F32" i="1"/>
  <c r="G32" i="1"/>
  <c r="H32" i="1"/>
  <c r="I32" i="1"/>
  <c r="J32" i="1"/>
  <c r="K32" i="1"/>
  <c r="L32" i="1"/>
  <c r="K33" i="1"/>
  <c r="K34" i="1" s="1"/>
  <c r="C34" i="1"/>
  <c r="D34" i="1"/>
  <c r="E34" i="1"/>
  <c r="F34" i="1"/>
  <c r="G34" i="1"/>
  <c r="H34" i="1"/>
  <c r="I34" i="1"/>
  <c r="J34" i="1"/>
  <c r="L34" i="1"/>
  <c r="C35" i="1"/>
  <c r="K35" i="1"/>
  <c r="K36" i="1" s="1"/>
  <c r="C36" i="1"/>
  <c r="D36" i="1"/>
  <c r="E36" i="1"/>
  <c r="F36" i="1"/>
  <c r="G36" i="1"/>
  <c r="H36" i="1"/>
  <c r="I36" i="1"/>
  <c r="L36" i="1"/>
  <c r="L24" i="1" l="1"/>
  <c r="J36" i="1"/>
  <c r="L14" i="1"/>
  <c r="L18" i="1"/>
  <c r="K39" i="1"/>
  <c r="M37" i="1"/>
  <c r="K40" i="1" l="1"/>
  <c r="J40" i="1"/>
  <c r="C37" i="1"/>
  <c r="K37" i="1" l="1"/>
  <c r="J38" i="1" s="1"/>
  <c r="L38" i="1" l="1"/>
  <c r="K38" i="1"/>
  <c r="I38" i="1"/>
  <c r="H38" i="1"/>
  <c r="G38" i="1"/>
  <c r="F38" i="1"/>
  <c r="E38" i="1"/>
  <c r="D38" i="1"/>
  <c r="C38" i="1"/>
  <c r="J10" i="1"/>
  <c r="I10" i="1"/>
  <c r="G10" i="1"/>
  <c r="F10" i="1"/>
  <c r="E10" i="1"/>
  <c r="D10" i="1"/>
  <c r="C10" i="1"/>
  <c r="K9" i="1"/>
  <c r="K10" i="1" s="1"/>
  <c r="J8" i="1"/>
  <c r="I8" i="1"/>
  <c r="G8" i="1"/>
  <c r="F8" i="1"/>
  <c r="E8" i="1"/>
  <c r="D8" i="1"/>
  <c r="C8" i="1"/>
  <c r="K7" i="1"/>
  <c r="K8" i="1" s="1"/>
  <c r="J6" i="1"/>
  <c r="I6" i="1"/>
  <c r="H6" i="1"/>
  <c r="G6" i="1"/>
  <c r="F6" i="1"/>
  <c r="E6" i="1"/>
  <c r="D6" i="1"/>
  <c r="C6" i="1"/>
  <c r="L6" i="1" s="1"/>
  <c r="K5" i="1"/>
  <c r="K6" i="1" s="1"/>
  <c r="K4" i="1"/>
  <c r="J4" i="1"/>
  <c r="I4" i="1"/>
  <c r="H4" i="1"/>
  <c r="G4" i="1"/>
  <c r="F4" i="1"/>
  <c r="E4" i="1"/>
  <c r="D4" i="1"/>
  <c r="C4" i="1"/>
  <c r="L4" i="1" s="1"/>
  <c r="K3" i="1"/>
  <c r="L10" i="1" l="1"/>
  <c r="L8" i="1"/>
</calcChain>
</file>

<file path=xl/sharedStrings.xml><?xml version="1.0" encoding="utf-8"?>
<sst xmlns="http://schemas.openxmlformats.org/spreadsheetml/2006/main" count="77" uniqueCount="38">
  <si>
    <t>資料３　大阪府の国籍別在留外国人数の推移</t>
    <rPh sb="0" eb="2">
      <t>シリョウ</t>
    </rPh>
    <rPh sb="4" eb="7">
      <t>オオサカフ</t>
    </rPh>
    <rPh sb="8" eb="10">
      <t>コクセキ</t>
    </rPh>
    <rPh sb="10" eb="11">
      <t>ベツ</t>
    </rPh>
    <rPh sb="11" eb="13">
      <t>ザイリュウ</t>
    </rPh>
    <rPh sb="13" eb="15">
      <t>ガイコク</t>
    </rPh>
    <rPh sb="15" eb="16">
      <t>ジン</t>
    </rPh>
    <rPh sb="16" eb="17">
      <t>スウ</t>
    </rPh>
    <rPh sb="18" eb="20">
      <t>スイイ</t>
    </rPh>
    <phoneticPr fontId="4"/>
  </si>
  <si>
    <t>韓国・朝鮮</t>
    <rPh sb="0" eb="2">
      <t>カンコク</t>
    </rPh>
    <rPh sb="3" eb="5">
      <t>チョウセン</t>
    </rPh>
    <phoneticPr fontId="4"/>
  </si>
  <si>
    <t>中　国</t>
    <rPh sb="0" eb="1">
      <t>ナカ</t>
    </rPh>
    <rPh sb="2" eb="3">
      <t>コク</t>
    </rPh>
    <phoneticPr fontId="4"/>
  </si>
  <si>
    <t>フィリピン</t>
    <phoneticPr fontId="4"/>
  </si>
  <si>
    <t>ベトナム</t>
    <phoneticPr fontId="4"/>
  </si>
  <si>
    <t>ブラジル</t>
    <phoneticPr fontId="4"/>
  </si>
  <si>
    <t>米　国</t>
    <rPh sb="0" eb="1">
      <t>ベイ</t>
    </rPh>
    <rPh sb="2" eb="3">
      <t>コク</t>
    </rPh>
    <phoneticPr fontId="4"/>
  </si>
  <si>
    <t>タイ</t>
    <phoneticPr fontId="4"/>
  </si>
  <si>
    <t>ペルー</t>
    <phoneticPr fontId="4"/>
  </si>
  <si>
    <t>その他</t>
    <rPh sb="2" eb="3">
      <t>タ</t>
    </rPh>
    <phoneticPr fontId="4"/>
  </si>
  <si>
    <t>大阪府全体</t>
    <rPh sb="0" eb="3">
      <t>オオサカフ</t>
    </rPh>
    <rPh sb="3" eb="5">
      <t>ゼンタイ</t>
    </rPh>
    <phoneticPr fontId="4"/>
  </si>
  <si>
    <t>国数</t>
    <rPh sb="0" eb="1">
      <t>クニ</t>
    </rPh>
    <rPh sb="1" eb="2">
      <t>スウ</t>
    </rPh>
    <phoneticPr fontId="4"/>
  </si>
  <si>
    <t>大阪市</t>
    <rPh sb="0" eb="3">
      <t>オオサカシ</t>
    </rPh>
    <phoneticPr fontId="4"/>
  </si>
  <si>
    <t>　平７(1995)年</t>
    <rPh sb="1" eb="2">
      <t>ヒラ</t>
    </rPh>
    <rPh sb="9" eb="10">
      <t>ネン</t>
    </rPh>
    <phoneticPr fontId="4"/>
  </si>
  <si>
    <t>人数(人）</t>
    <rPh sb="0" eb="2">
      <t>ニンズウ</t>
    </rPh>
    <rPh sb="3" eb="4">
      <t>ニン</t>
    </rPh>
    <phoneticPr fontId="4"/>
  </si>
  <si>
    <t>－</t>
    <phoneticPr fontId="4"/>
  </si>
  <si>
    <t>構成比(％）</t>
    <rPh sb="0" eb="3">
      <t>コウセイヒ</t>
    </rPh>
    <phoneticPr fontId="4"/>
  </si>
  <si>
    <t>　　平８(1996)年</t>
    <rPh sb="2" eb="3">
      <t>ヒラ</t>
    </rPh>
    <rPh sb="10" eb="11">
      <t>ネン</t>
    </rPh>
    <phoneticPr fontId="4"/>
  </si>
  <si>
    <t>　　９(1997)年</t>
    <rPh sb="9" eb="10">
      <t>ネン</t>
    </rPh>
    <phoneticPr fontId="4"/>
  </si>
  <si>
    <t>　10(1998)年</t>
    <rPh sb="9" eb="10">
      <t>ネン</t>
    </rPh>
    <phoneticPr fontId="4"/>
  </si>
  <si>
    <t>　　18(2006)年</t>
    <rPh sb="10" eb="11">
      <t>ネン</t>
    </rPh>
    <phoneticPr fontId="4"/>
  </si>
  <si>
    <t>　　19(2007)年</t>
    <rPh sb="10" eb="11">
      <t>ネン</t>
    </rPh>
    <phoneticPr fontId="4"/>
  </si>
  <si>
    <t>　　20(2008)年</t>
    <rPh sb="10" eb="11">
      <t>ネン</t>
    </rPh>
    <phoneticPr fontId="4"/>
  </si>
  <si>
    <t>　　21(2009)年</t>
    <rPh sb="10" eb="11">
      <t>ネン</t>
    </rPh>
    <phoneticPr fontId="4"/>
  </si>
  <si>
    <t>　22(2010)年</t>
    <rPh sb="9" eb="10">
      <t>ネン</t>
    </rPh>
    <phoneticPr fontId="4"/>
  </si>
  <si>
    <t>　23(2011)年</t>
    <rPh sb="9" eb="10">
      <t>ネン</t>
    </rPh>
    <phoneticPr fontId="4"/>
  </si>
  <si>
    <t>　24(2012)年</t>
    <rPh sb="9" eb="10">
      <t>ネン</t>
    </rPh>
    <phoneticPr fontId="4"/>
  </si>
  <si>
    <t>　25(2013)年</t>
    <rPh sb="9" eb="10">
      <t>ネン</t>
    </rPh>
    <phoneticPr fontId="4"/>
  </si>
  <si>
    <t>　26(2014)年</t>
    <rPh sb="9" eb="10">
      <t>ネン</t>
    </rPh>
    <phoneticPr fontId="4"/>
  </si>
  <si>
    <t>　27(2015)年</t>
    <rPh sb="9" eb="10">
      <t>ネン</t>
    </rPh>
    <phoneticPr fontId="4"/>
  </si>
  <si>
    <t>28(2016)年</t>
    <rPh sb="8" eb="9">
      <t>ネン</t>
    </rPh>
    <phoneticPr fontId="3"/>
  </si>
  <si>
    <t>注2）各年12月31日現在の数値、大阪市は内数</t>
    <rPh sb="0" eb="1">
      <t>チュウ</t>
    </rPh>
    <rPh sb="3" eb="4">
      <t>カク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スウチ</t>
    </rPh>
    <rPh sb="17" eb="20">
      <t>オオサカシ</t>
    </rPh>
    <rPh sb="21" eb="22">
      <t>ウチ</t>
    </rPh>
    <rPh sb="22" eb="23">
      <t>スウ</t>
    </rPh>
    <phoneticPr fontId="4"/>
  </si>
  <si>
    <t>注3）国数は、無国籍を除く</t>
    <rPh sb="0" eb="1">
      <t>チュウ</t>
    </rPh>
    <rPh sb="3" eb="4">
      <t>クニ</t>
    </rPh>
    <rPh sb="4" eb="5">
      <t>スウ</t>
    </rPh>
    <rPh sb="7" eb="10">
      <t>ムコクセキ</t>
    </rPh>
    <rPh sb="11" eb="12">
      <t>ノゾ</t>
    </rPh>
    <phoneticPr fontId="4"/>
  </si>
  <si>
    <t>29(2017)年</t>
    <rPh sb="8" eb="9">
      <t>ネン</t>
    </rPh>
    <phoneticPr fontId="3"/>
  </si>
  <si>
    <t>30(2018)年</t>
    <rPh sb="8" eb="9">
      <t>ネン</t>
    </rPh>
    <phoneticPr fontId="3"/>
  </si>
  <si>
    <t>注1）この表は、「法務省出入国在留管理庁：在留外国人統計」に基づく。(平成２３年までは「登録外国人統計」）</t>
    <rPh sb="0" eb="1">
      <t>チュウ</t>
    </rPh>
    <rPh sb="5" eb="6">
      <t>ヒョウ</t>
    </rPh>
    <rPh sb="9" eb="11">
      <t>ホウム</t>
    </rPh>
    <rPh sb="11" eb="12">
      <t>ショウ</t>
    </rPh>
    <rPh sb="12" eb="13">
      <t>デ</t>
    </rPh>
    <rPh sb="13" eb="15">
      <t>ニュウコク</t>
    </rPh>
    <rPh sb="15" eb="17">
      <t>ザイリュウ</t>
    </rPh>
    <rPh sb="17" eb="20">
      <t>カンリチョウ</t>
    </rPh>
    <rPh sb="21" eb="23">
      <t>ザイリュウ</t>
    </rPh>
    <rPh sb="23" eb="25">
      <t>ガイコク</t>
    </rPh>
    <rPh sb="25" eb="26">
      <t>ジン</t>
    </rPh>
    <rPh sb="26" eb="28">
      <t>トウケイ</t>
    </rPh>
    <rPh sb="30" eb="31">
      <t>モト</t>
    </rPh>
    <rPh sb="35" eb="37">
      <t>ヘイセイ</t>
    </rPh>
    <rPh sb="39" eb="40">
      <t>ネン</t>
    </rPh>
    <rPh sb="44" eb="46">
      <t>トウロク</t>
    </rPh>
    <rPh sb="46" eb="48">
      <t>ガイコク</t>
    </rPh>
    <rPh sb="48" eb="49">
      <t>ジン</t>
    </rPh>
    <rPh sb="49" eb="51">
      <t>トウケイ</t>
    </rPh>
    <phoneticPr fontId="4"/>
  </si>
  <si>
    <t>R01(2019)年</t>
    <rPh sb="9" eb="10">
      <t>ネン</t>
    </rPh>
    <phoneticPr fontId="3"/>
  </si>
  <si>
    <t>R02(2020)年</t>
    <rPh sb="9" eb="10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</si>
</sst>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_);[Red]\(#,##0\)"/>
    <numFmt numFmtId="178" formatCode="#,##0.0_);\(#,##0.0\)"/>
    <numFmt numFmtId="179" formatCode="#,##0_);\(#,##0\)"/>
    <numFmt numFmtId="180" formatCode="0.0_);[Red]\(0.0\)"/>
    <numFmt numFmtId="181" formatCode="0.0_ "/>
  </numFmts>
  <fonts count="3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7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Centyury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8"/>
      <name val="Tahoma"/>
      <family val="2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theme="1"/>
      <name val="Tahoma"/>
      <family val="2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>
      <alignment vertical="center"/>
    </xf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24" borderId="5" applyNumberFormat="0" applyFont="0" applyAlignment="0" applyProtection="0">
      <alignment vertical="center"/>
    </xf>
    <xf numFmtId="0" fontId="13" fillId="24" borderId="5" applyNumberFormat="0" applyFon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30" fillId="0" borderId="0"/>
    <xf numFmtId="0" fontId="31" fillId="6" borderId="0" applyNumberFormat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176" fontId="8" fillId="2" borderId="1" xfId="1" applyNumberFormat="1" applyFont="1" applyFill="1" applyBorder="1" applyAlignment="1">
      <alignment vertical="center"/>
    </xf>
    <xf numFmtId="178" fontId="8" fillId="2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vertical="center"/>
    </xf>
    <xf numFmtId="178" fontId="8" fillId="0" borderId="1" xfId="1" applyNumberFormat="1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vertical="center"/>
    </xf>
    <xf numFmtId="0" fontId="10" fillId="0" borderId="0" xfId="1" applyFont="1">
      <alignment vertical="center"/>
    </xf>
    <xf numFmtId="181" fontId="8" fillId="0" borderId="0" xfId="1" applyNumberFormat="1" applyFont="1">
      <alignment vertical="center"/>
    </xf>
    <xf numFmtId="0" fontId="7" fillId="0" borderId="0" xfId="1" applyFont="1" applyFill="1" applyBorder="1" applyAlignment="1">
      <alignment horizontal="center" vertical="center"/>
    </xf>
    <xf numFmtId="178" fontId="8" fillId="0" borderId="0" xfId="1" applyNumberFormat="1" applyFont="1" applyFill="1" applyBorder="1" applyAlignment="1">
      <alignment vertical="center"/>
    </xf>
    <xf numFmtId="0" fontId="5" fillId="0" borderId="0" xfId="1" applyFont="1">
      <alignment vertical="center"/>
    </xf>
    <xf numFmtId="181" fontId="11" fillId="0" borderId="0" xfId="1" applyNumberFormat="1" applyFont="1">
      <alignment vertical="center"/>
    </xf>
    <xf numFmtId="179" fontId="1" fillId="0" borderId="0" xfId="1" applyNumberFormat="1" applyFont="1">
      <alignment vertical="center"/>
    </xf>
    <xf numFmtId="0" fontId="1" fillId="0" borderId="0" xfId="1">
      <alignment vertical="center"/>
    </xf>
    <xf numFmtId="0" fontId="12" fillId="0" borderId="0" xfId="1" applyFont="1" applyAlignment="1">
      <alignment horizontal="right" vertical="center"/>
    </xf>
    <xf numFmtId="49" fontId="5" fillId="0" borderId="0" xfId="1" applyNumberFormat="1" applyFont="1">
      <alignment vertical="center"/>
    </xf>
    <xf numFmtId="38" fontId="8" fillId="3" borderId="1" xfId="51" applyFont="1" applyFill="1" applyBorder="1" applyAlignment="1">
      <alignment vertical="center"/>
    </xf>
    <xf numFmtId="179" fontId="8" fillId="0" borderId="1" xfId="1" applyNumberFormat="1" applyFont="1" applyFill="1" applyBorder="1" applyAlignment="1">
      <alignment vertical="center"/>
    </xf>
    <xf numFmtId="180" fontId="8" fillId="0" borderId="1" xfId="1" applyNumberFormat="1" applyFont="1" applyFill="1" applyBorder="1" applyAlignment="1">
      <alignment vertical="center"/>
    </xf>
    <xf numFmtId="179" fontId="8" fillId="0" borderId="1" xfId="1" applyNumberFormat="1" applyFont="1" applyFill="1" applyBorder="1" applyAlignment="1">
      <alignment horizontal="right" vertical="center" wrapText="1"/>
    </xf>
    <xf numFmtId="0" fontId="7" fillId="0" borderId="1" xfId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 vertical="center" shrinkToFit="1"/>
    </xf>
    <xf numFmtId="176" fontId="8" fillId="0" borderId="1" xfId="1" applyNumberFormat="1" applyFont="1" applyFill="1" applyBorder="1" applyAlignment="1">
      <alignment vertical="center"/>
    </xf>
    <xf numFmtId="176" fontId="8" fillId="3" borderId="1" xfId="1" applyNumberFormat="1" applyFont="1" applyFill="1" applyBorder="1" applyAlignment="1">
      <alignment vertical="center"/>
    </xf>
    <xf numFmtId="0" fontId="6" fillId="3" borderId="2" xfId="1" applyFont="1" applyFill="1" applyBorder="1" applyAlignment="1">
      <alignment horizontal="right" vertical="center"/>
    </xf>
    <xf numFmtId="0" fontId="6" fillId="3" borderId="3" xfId="1" applyFont="1" applyFill="1" applyBorder="1" applyAlignment="1">
      <alignment horizontal="right" vertical="center"/>
    </xf>
    <xf numFmtId="176" fontId="8" fillId="3" borderId="2" xfId="1" applyNumberFormat="1" applyFont="1" applyFill="1" applyBorder="1" applyAlignment="1">
      <alignment horizontal="center" vertical="center"/>
    </xf>
    <xf numFmtId="176" fontId="8" fillId="3" borderId="3" xfId="1" applyNumberFormat="1" applyFont="1" applyFill="1" applyBorder="1" applyAlignment="1">
      <alignment horizontal="center" vertical="center"/>
    </xf>
    <xf numFmtId="177" fontId="8" fillId="3" borderId="2" xfId="1" applyNumberFormat="1" applyFont="1" applyFill="1" applyBorder="1" applyAlignment="1">
      <alignment horizontal="center" vertical="center"/>
    </xf>
    <xf numFmtId="177" fontId="8" fillId="3" borderId="3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right" vertical="center"/>
    </xf>
    <xf numFmtId="176" fontId="8" fillId="0" borderId="1" xfId="1" applyNumberFormat="1" applyFont="1" applyFill="1" applyBorder="1" applyAlignment="1">
      <alignment horizontal="center" vertical="center"/>
    </xf>
    <xf numFmtId="177" fontId="8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176" fontId="8" fillId="2" borderId="2" xfId="1" applyNumberFormat="1" applyFont="1" applyFill="1" applyBorder="1" applyAlignment="1">
      <alignment vertical="center"/>
    </xf>
    <xf numFmtId="0" fontId="1" fillId="2" borderId="3" xfId="1" applyFont="1" applyFill="1" applyBorder="1">
      <alignment vertical="center"/>
    </xf>
    <xf numFmtId="177" fontId="9" fillId="2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176" fontId="8" fillId="0" borderId="1" xfId="1" applyNumberFormat="1" applyFont="1" applyFill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177" fontId="9" fillId="0" borderId="1" xfId="1" applyNumberFormat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right" vertical="center"/>
    </xf>
    <xf numFmtId="176" fontId="8" fillId="2" borderId="1" xfId="1" applyNumberFormat="1" applyFont="1" applyFill="1" applyBorder="1" applyAlignment="1">
      <alignment vertical="center"/>
    </xf>
    <xf numFmtId="0" fontId="9" fillId="2" borderId="1" xfId="1" applyFont="1" applyFill="1" applyBorder="1" applyAlignment="1">
      <alignment vertical="center"/>
    </xf>
    <xf numFmtId="176" fontId="8" fillId="3" borderId="2" xfId="1" applyNumberFormat="1" applyFont="1" applyFill="1" applyBorder="1" applyAlignment="1">
      <alignment vertical="center"/>
    </xf>
    <xf numFmtId="176" fontId="8" fillId="3" borderId="3" xfId="1" applyNumberFormat="1" applyFont="1" applyFill="1" applyBorder="1" applyAlignment="1">
      <alignment vertical="center"/>
    </xf>
    <xf numFmtId="177" fontId="8" fillId="3" borderId="2" xfId="1" applyNumberFormat="1" applyFont="1" applyFill="1" applyBorder="1" applyAlignment="1">
      <alignment vertical="center"/>
    </xf>
    <xf numFmtId="177" fontId="8" fillId="3" borderId="3" xfId="1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6" fontId="8" fillId="0" borderId="3" xfId="1" applyNumberFormat="1" applyFont="1" applyFill="1" applyBorder="1" applyAlignment="1">
      <alignment vertical="center"/>
    </xf>
    <xf numFmtId="177" fontId="8" fillId="0" borderId="2" xfId="1" applyNumberFormat="1" applyFont="1" applyFill="1" applyBorder="1" applyAlignment="1">
      <alignment vertical="center"/>
    </xf>
    <xf numFmtId="177" fontId="8" fillId="0" borderId="3" xfId="1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horizontal="center" vertical="center"/>
    </xf>
    <xf numFmtId="176" fontId="8" fillId="0" borderId="3" xfId="1" applyNumberFormat="1" applyFont="1" applyFill="1" applyBorder="1" applyAlignment="1">
      <alignment horizontal="center" vertical="center"/>
    </xf>
    <xf numFmtId="177" fontId="8" fillId="0" borderId="2" xfId="1" applyNumberFormat="1" applyFont="1" applyFill="1" applyBorder="1" applyAlignment="1">
      <alignment horizontal="center" vertical="center"/>
    </xf>
    <xf numFmtId="177" fontId="8" fillId="0" borderId="3" xfId="1" applyNumberFormat="1" applyFont="1" applyFill="1" applyBorder="1" applyAlignment="1">
      <alignment horizontal="center" vertical="center"/>
    </xf>
  </cellXfs>
  <cellStyles count="52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メモ 3" xfId="30"/>
    <cellStyle name="リンク セル 2" xfId="31"/>
    <cellStyle name="悪い 2" xfId="32"/>
    <cellStyle name="計算 2" xfId="33"/>
    <cellStyle name="計算 3" xfId="34"/>
    <cellStyle name="警告文 2" xfId="35"/>
    <cellStyle name="桁区切り" xfId="51" builtinId="6"/>
    <cellStyle name="桁区切り 2" xfId="36"/>
    <cellStyle name="桁区切り 2 2" xfId="37"/>
    <cellStyle name="見出し 1 2" xfId="38"/>
    <cellStyle name="見出し 2 2" xfId="39"/>
    <cellStyle name="見出し 3 2" xfId="40"/>
    <cellStyle name="見出し 4 2" xfId="41"/>
    <cellStyle name="集計 2" xfId="42"/>
    <cellStyle name="集計 3" xfId="43"/>
    <cellStyle name="出力 2" xfId="44"/>
    <cellStyle name="出力 3" xfId="45"/>
    <cellStyle name="説明文 2" xfId="46"/>
    <cellStyle name="入力 2" xfId="47"/>
    <cellStyle name="入力 3" xfId="48"/>
    <cellStyle name="標準" xfId="0" builtinId="0"/>
    <cellStyle name="標準 2" xfId="1"/>
    <cellStyle name="標準 3" xfId="49"/>
    <cellStyle name="良い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view="pageLayout" zoomScale="120" zoomScaleNormal="100" zoomScaleSheetLayoutView="100" zoomScalePageLayoutView="120" workbookViewId="0"/>
  </sheetViews>
  <sheetFormatPr defaultRowHeight="13.5"/>
  <cols>
    <col min="1" max="1" width="8.625" style="3" customWidth="1"/>
    <col min="2" max="2" width="5.625" style="3" customWidth="1"/>
    <col min="3" max="7" width="7.375" style="3" customWidth="1"/>
    <col min="8" max="8" width="7.875" style="3" customWidth="1"/>
    <col min="9" max="11" width="7.375" style="3" customWidth="1"/>
    <col min="12" max="12" width="8.125" style="3" customWidth="1"/>
    <col min="13" max="13" width="4" style="3" customWidth="1"/>
    <col min="14" max="14" width="7.375" style="3" customWidth="1"/>
    <col min="15" max="16384" width="9" style="3"/>
  </cols>
  <sheetData>
    <row r="1" spans="1:14" ht="30" customHeight="1">
      <c r="A1" s="1" t="s">
        <v>0</v>
      </c>
      <c r="B1" s="2"/>
    </row>
    <row r="2" spans="1:14" ht="26.25" customHeight="1">
      <c r="A2" s="41"/>
      <c r="B2" s="41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</row>
    <row r="3" spans="1:14" ht="25.5" hidden="1" customHeight="1">
      <c r="A3" s="42" t="s">
        <v>13</v>
      </c>
      <c r="B3" s="5" t="s">
        <v>14</v>
      </c>
      <c r="C3" s="6">
        <v>174017</v>
      </c>
      <c r="D3" s="6">
        <v>19397</v>
      </c>
      <c r="E3" s="6">
        <v>2429</v>
      </c>
      <c r="F3" s="6">
        <v>626</v>
      </c>
      <c r="G3" s="6">
        <v>5281</v>
      </c>
      <c r="H3" s="6">
        <v>1935</v>
      </c>
      <c r="I3" s="6">
        <v>699</v>
      </c>
      <c r="J3" s="6">
        <v>1045</v>
      </c>
      <c r="K3" s="6">
        <f>L3-SUM(C3:J3)</f>
        <v>4923</v>
      </c>
      <c r="L3" s="6">
        <v>210352</v>
      </c>
      <c r="M3" s="43">
        <v>118</v>
      </c>
      <c r="N3" s="45" t="s">
        <v>15</v>
      </c>
    </row>
    <row r="4" spans="1:14" ht="26.1" hidden="1" customHeight="1">
      <c r="A4" s="42"/>
      <c r="B4" s="5" t="s">
        <v>16</v>
      </c>
      <c r="C4" s="7">
        <f>C3/L3*100</f>
        <v>82.726572602114544</v>
      </c>
      <c r="D4" s="7">
        <f>D3/L3*100</f>
        <v>9.2212101620141471</v>
      </c>
      <c r="E4" s="7">
        <f>E3/L3*100</f>
        <v>1.1547311173651784</v>
      </c>
      <c r="F4" s="7">
        <f>F3/J3*100</f>
        <v>59.904306220095691</v>
      </c>
      <c r="G4" s="7">
        <f>G3/L3*100</f>
        <v>2.5105537384954744</v>
      </c>
      <c r="H4" s="7" t="e">
        <f>H3/N3*100</f>
        <v>#VALUE!</v>
      </c>
      <c r="I4" s="7">
        <f>I3/L3*100</f>
        <v>0.33230014451966228</v>
      </c>
      <c r="J4" s="7">
        <f>J3/L3*100</f>
        <v>0.49678633908876552</v>
      </c>
      <c r="K4" s="7">
        <f>K3/L3*100</f>
        <v>2.3403628204153035</v>
      </c>
      <c r="L4" s="7" t="e">
        <f>SUM(C4:K4)</f>
        <v>#VALUE!</v>
      </c>
      <c r="M4" s="44"/>
      <c r="N4" s="45"/>
    </row>
    <row r="5" spans="1:14" ht="25.5" hidden="1" customHeight="1">
      <c r="A5" s="46" t="s">
        <v>17</v>
      </c>
      <c r="B5" s="8" t="s">
        <v>14</v>
      </c>
      <c r="C5" s="9">
        <v>170516</v>
      </c>
      <c r="D5" s="9">
        <v>21159</v>
      </c>
      <c r="E5" s="9">
        <v>2620</v>
      </c>
      <c r="F5" s="9">
        <v>651</v>
      </c>
      <c r="G5" s="9">
        <v>5782</v>
      </c>
      <c r="H5" s="9">
        <v>1981</v>
      </c>
      <c r="I5" s="9">
        <v>741</v>
      </c>
      <c r="J5" s="9">
        <v>1040</v>
      </c>
      <c r="K5" s="9">
        <f>L5-SUM(C5:J5)</f>
        <v>5472</v>
      </c>
      <c r="L5" s="9">
        <v>209962</v>
      </c>
      <c r="M5" s="47">
        <v>127</v>
      </c>
      <c r="N5" s="49" t="s">
        <v>15</v>
      </c>
    </row>
    <row r="6" spans="1:14" ht="25.5" hidden="1" customHeight="1">
      <c r="A6" s="46"/>
      <c r="B6" s="8" t="s">
        <v>16</v>
      </c>
      <c r="C6" s="10">
        <f>C5/L5*100</f>
        <v>81.212790885969838</v>
      </c>
      <c r="D6" s="10">
        <f>D5/L5*100</f>
        <v>10.077537840180604</v>
      </c>
      <c r="E6" s="10">
        <f>E5/L5*100</f>
        <v>1.2478448481153732</v>
      </c>
      <c r="F6" s="10">
        <f>F5/J5*100</f>
        <v>62.596153846153847</v>
      </c>
      <c r="G6" s="10">
        <f>G5/L5*100</f>
        <v>2.7538316457263696</v>
      </c>
      <c r="H6" s="10" t="e">
        <f>H5/N5*100</f>
        <v>#VALUE!</v>
      </c>
      <c r="I6" s="10">
        <f>I5/L5*100</f>
        <v>0.35292100475324106</v>
      </c>
      <c r="J6" s="10">
        <f>J5/L5*100</f>
        <v>0.49532772596946112</v>
      </c>
      <c r="K6" s="10">
        <f>K5/L5*100</f>
        <v>2.6061858812547034</v>
      </c>
      <c r="L6" s="10" t="e">
        <f>SUM(C6:K6)</f>
        <v>#VALUE!</v>
      </c>
      <c r="M6" s="48"/>
      <c r="N6" s="49"/>
    </row>
    <row r="7" spans="1:14" ht="25.5" hidden="1" customHeight="1">
      <c r="A7" s="50" t="s">
        <v>18</v>
      </c>
      <c r="B7" s="5" t="s">
        <v>14</v>
      </c>
      <c r="C7" s="6">
        <v>166232</v>
      </c>
      <c r="D7" s="6">
        <v>23550</v>
      </c>
      <c r="E7" s="6">
        <v>2837</v>
      </c>
      <c r="F7" s="6">
        <v>695</v>
      </c>
      <c r="G7" s="6">
        <v>6142</v>
      </c>
      <c r="H7" s="6">
        <v>1950</v>
      </c>
      <c r="I7" s="6">
        <v>811</v>
      </c>
      <c r="J7" s="6">
        <v>1119</v>
      </c>
      <c r="K7" s="6">
        <f>L7-SUM(C7:J7)</f>
        <v>6267</v>
      </c>
      <c r="L7" s="6">
        <v>209603</v>
      </c>
      <c r="M7" s="51">
        <v>132</v>
      </c>
      <c r="N7" s="45" t="s">
        <v>15</v>
      </c>
    </row>
    <row r="8" spans="1:14" ht="25.5" hidden="1" customHeight="1">
      <c r="A8" s="50"/>
      <c r="B8" s="5" t="s">
        <v>16</v>
      </c>
      <c r="C8" s="7">
        <f>C7/L7*100</f>
        <v>79.308025171395442</v>
      </c>
      <c r="D8" s="7">
        <f>D7/L7*100</f>
        <v>11.235526209071436</v>
      </c>
      <c r="E8" s="7">
        <f>E7/L7*100</f>
        <v>1.3535111615768858</v>
      </c>
      <c r="F8" s="7">
        <f>F7/J7*100</f>
        <v>62.109025915996426</v>
      </c>
      <c r="G8" s="7">
        <f>G7/L7*100</f>
        <v>2.9303015701111148</v>
      </c>
      <c r="H8" s="7">
        <v>0.9</v>
      </c>
      <c r="I8" s="7">
        <f>I7/L7*100</f>
        <v>0.38692194291112247</v>
      </c>
      <c r="J8" s="7">
        <f>J7/L7*100</f>
        <v>0.53386640458390378</v>
      </c>
      <c r="K8" s="7">
        <f>K7/L7*100</f>
        <v>2.9899381211146787</v>
      </c>
      <c r="L8" s="7">
        <f>SUM(C8:K8)</f>
        <v>161.74711649676104</v>
      </c>
      <c r="M8" s="52"/>
      <c r="N8" s="45"/>
    </row>
    <row r="9" spans="1:14" ht="26.1" hidden="1" customHeight="1">
      <c r="A9" s="46" t="s">
        <v>19</v>
      </c>
      <c r="B9" s="8" t="s">
        <v>14</v>
      </c>
      <c r="C9" s="9">
        <v>163067</v>
      </c>
      <c r="D9" s="9">
        <v>24782</v>
      </c>
      <c r="E9" s="9">
        <v>3159</v>
      </c>
      <c r="F9" s="9">
        <v>783</v>
      </c>
      <c r="G9" s="9">
        <v>5147</v>
      </c>
      <c r="H9" s="9">
        <v>1803</v>
      </c>
      <c r="I9" s="9">
        <v>909</v>
      </c>
      <c r="J9" s="9">
        <v>1143</v>
      </c>
      <c r="K9" s="9">
        <f>L9-SUM(C9:J9)</f>
        <v>6574</v>
      </c>
      <c r="L9" s="9">
        <v>207367</v>
      </c>
      <c r="M9" s="47">
        <v>133</v>
      </c>
      <c r="N9" s="49" t="s">
        <v>15</v>
      </c>
    </row>
    <row r="10" spans="1:14" ht="26.1" hidden="1" customHeight="1">
      <c r="A10" s="46"/>
      <c r="B10" s="8" t="s">
        <v>16</v>
      </c>
      <c r="C10" s="10">
        <f>C9/L9*100</f>
        <v>78.636909440749974</v>
      </c>
      <c r="D10" s="10">
        <f>D9/L9*100</f>
        <v>11.950792556192644</v>
      </c>
      <c r="E10" s="10">
        <f>E9/L9*100</f>
        <v>1.5233860739654814</v>
      </c>
      <c r="F10" s="10">
        <f>F9/J9*100</f>
        <v>68.503937007874015</v>
      </c>
      <c r="G10" s="10">
        <f>G9/L9*100</f>
        <v>2.4820728466920969</v>
      </c>
      <c r="H10" s="10">
        <v>0.9</v>
      </c>
      <c r="I10" s="10">
        <f>I9/L9*100</f>
        <v>0.43835325775075107</v>
      </c>
      <c r="J10" s="10">
        <f>J9/L9*100</f>
        <v>0.55119667063708311</v>
      </c>
      <c r="K10" s="10">
        <f>K9/L9*100</f>
        <v>3.1702247705758393</v>
      </c>
      <c r="L10" s="10">
        <f>SUM(C10:K10)</f>
        <v>168.15687262443788</v>
      </c>
      <c r="M10" s="48"/>
      <c r="N10" s="49"/>
    </row>
    <row r="11" spans="1:14" ht="26.1" customHeight="1">
      <c r="A11" s="31" t="s">
        <v>20</v>
      </c>
      <c r="B11" s="11" t="s">
        <v>14</v>
      </c>
      <c r="C11" s="30">
        <v>140123</v>
      </c>
      <c r="D11" s="30">
        <v>43498</v>
      </c>
      <c r="E11" s="30">
        <v>5260</v>
      </c>
      <c r="F11" s="30">
        <v>2654</v>
      </c>
      <c r="G11" s="30">
        <v>4666</v>
      </c>
      <c r="H11" s="30">
        <v>2746</v>
      </c>
      <c r="I11" s="30">
        <v>1554</v>
      </c>
      <c r="J11" s="30">
        <v>1178</v>
      </c>
      <c r="K11" s="30">
        <v>10849</v>
      </c>
      <c r="L11" s="30">
        <v>212528</v>
      </c>
      <c r="M11" s="53">
        <v>154</v>
      </c>
      <c r="N11" s="55">
        <v>121414</v>
      </c>
    </row>
    <row r="12" spans="1:14" ht="26.1" customHeight="1">
      <c r="A12" s="32"/>
      <c r="B12" s="28" t="s">
        <v>16</v>
      </c>
      <c r="C12" s="12">
        <f t="shared" ref="C12:K12" si="0">C11/$L$11*100</f>
        <v>65.931547843107722</v>
      </c>
      <c r="D12" s="12">
        <f t="shared" si="0"/>
        <v>20.466950237145223</v>
      </c>
      <c r="E12" s="12">
        <f t="shared" si="0"/>
        <v>2.4749680042159152</v>
      </c>
      <c r="F12" s="12">
        <f t="shared" si="0"/>
        <v>1.2487766317849882</v>
      </c>
      <c r="G12" s="12">
        <f t="shared" si="0"/>
        <v>2.1954754197094029</v>
      </c>
      <c r="H12" s="12">
        <f t="shared" si="0"/>
        <v>1.2920650455469398</v>
      </c>
      <c r="I12" s="12">
        <f t="shared" si="0"/>
        <v>0.73119777158774368</v>
      </c>
      <c r="J12" s="12">
        <f t="shared" si="0"/>
        <v>0.55427990664759463</v>
      </c>
      <c r="K12" s="12">
        <f t="shared" si="0"/>
        <v>5.1047391402544608</v>
      </c>
      <c r="L12" s="12">
        <f>SUM(C12:K12)</f>
        <v>99.999999999999986</v>
      </c>
      <c r="M12" s="54"/>
      <c r="N12" s="56"/>
    </row>
    <row r="13" spans="1:14" ht="26.1" customHeight="1">
      <c r="A13" s="37" t="s">
        <v>21</v>
      </c>
      <c r="B13" s="8" t="s">
        <v>14</v>
      </c>
      <c r="C13" s="29">
        <v>136310</v>
      </c>
      <c r="D13" s="29">
        <v>45885</v>
      </c>
      <c r="E13" s="29">
        <v>5527</v>
      </c>
      <c r="F13" s="29">
        <v>3010</v>
      </c>
      <c r="G13" s="29">
        <v>4454</v>
      </c>
      <c r="H13" s="29">
        <v>2625</v>
      </c>
      <c r="I13" s="29">
        <v>1650</v>
      </c>
      <c r="J13" s="29">
        <v>1215</v>
      </c>
      <c r="K13" s="29">
        <v>11082</v>
      </c>
      <c r="L13" s="29">
        <v>211758</v>
      </c>
      <c r="M13" s="57">
        <v>160</v>
      </c>
      <c r="N13" s="59">
        <v>122054</v>
      </c>
    </row>
    <row r="14" spans="1:14" ht="26.1" customHeight="1">
      <c r="A14" s="38"/>
      <c r="B14" s="27" t="s">
        <v>16</v>
      </c>
      <c r="C14" s="10">
        <f t="shared" ref="C14:K14" si="1">C13/$L$13*100</f>
        <v>64.370649515012417</v>
      </c>
      <c r="D14" s="10">
        <f t="shared" si="1"/>
        <v>21.668602839089903</v>
      </c>
      <c r="E14" s="10">
        <f t="shared" si="1"/>
        <v>2.6100548739598977</v>
      </c>
      <c r="F14" s="10">
        <f t="shared" si="1"/>
        <v>1.4214339009624193</v>
      </c>
      <c r="G14" s="10">
        <f t="shared" si="1"/>
        <v>2.103344383683261</v>
      </c>
      <c r="H14" s="10">
        <f t="shared" si="1"/>
        <v>1.2396225880486216</v>
      </c>
      <c r="I14" s="10">
        <f t="shared" si="1"/>
        <v>0.77919134105913357</v>
      </c>
      <c r="J14" s="10">
        <f t="shared" si="1"/>
        <v>0.57376816932536201</v>
      </c>
      <c r="K14" s="10">
        <f t="shared" si="1"/>
        <v>5.2333323888589804</v>
      </c>
      <c r="L14" s="10">
        <f>SUM(C14:K14)</f>
        <v>99.999999999999986</v>
      </c>
      <c r="M14" s="58"/>
      <c r="N14" s="60"/>
    </row>
    <row r="15" spans="1:14" ht="26.1" customHeight="1">
      <c r="A15" s="31" t="s">
        <v>22</v>
      </c>
      <c r="B15" s="11" t="s">
        <v>14</v>
      </c>
      <c r="C15" s="30">
        <v>133396</v>
      </c>
      <c r="D15" s="30">
        <v>48155</v>
      </c>
      <c r="E15" s="30">
        <v>5711</v>
      </c>
      <c r="F15" s="30">
        <v>3373</v>
      </c>
      <c r="G15" s="30">
        <v>4320</v>
      </c>
      <c r="H15" s="30">
        <v>2605</v>
      </c>
      <c r="I15" s="30">
        <v>1747</v>
      </c>
      <c r="J15" s="30">
        <v>1210</v>
      </c>
      <c r="K15" s="30">
        <v>11265</v>
      </c>
      <c r="L15" s="30">
        <v>211782</v>
      </c>
      <c r="M15" s="53">
        <v>159</v>
      </c>
      <c r="N15" s="55">
        <v>121550</v>
      </c>
    </row>
    <row r="16" spans="1:14" ht="26.1" customHeight="1">
      <c r="A16" s="32"/>
      <c r="B16" s="28" t="s">
        <v>16</v>
      </c>
      <c r="C16" s="12">
        <f t="shared" ref="C16:K16" si="2">C15/$L$15*100</f>
        <v>62.987411583609564</v>
      </c>
      <c r="D16" s="12">
        <f t="shared" si="2"/>
        <v>22.738004174103558</v>
      </c>
      <c r="E16" s="12">
        <f t="shared" si="2"/>
        <v>2.6966408854388</v>
      </c>
      <c r="F16" s="12">
        <f t="shared" si="2"/>
        <v>1.5926754870574458</v>
      </c>
      <c r="G16" s="12">
        <f t="shared" si="2"/>
        <v>2.0398334136045557</v>
      </c>
      <c r="H16" s="12">
        <f t="shared" si="2"/>
        <v>1.2300384357499692</v>
      </c>
      <c r="I16" s="12">
        <f t="shared" si="2"/>
        <v>0.82490485499239785</v>
      </c>
      <c r="J16" s="12">
        <f t="shared" si="2"/>
        <v>0.5713422292734982</v>
      </c>
      <c r="K16" s="12">
        <f t="shared" si="2"/>
        <v>5.3191489361702127</v>
      </c>
      <c r="L16" s="12">
        <f>SUM(C16:K16)</f>
        <v>100</v>
      </c>
      <c r="M16" s="54"/>
      <c r="N16" s="56"/>
    </row>
    <row r="17" spans="1:14" ht="26.1" customHeight="1">
      <c r="A17" s="37" t="s">
        <v>23</v>
      </c>
      <c r="B17" s="8" t="s">
        <v>14</v>
      </c>
      <c r="C17" s="29">
        <v>129992</v>
      </c>
      <c r="D17" s="29">
        <v>49946</v>
      </c>
      <c r="E17" s="29">
        <v>5981</v>
      </c>
      <c r="F17" s="29">
        <v>3230</v>
      </c>
      <c r="G17" s="29">
        <v>3986</v>
      </c>
      <c r="H17" s="29">
        <v>2589</v>
      </c>
      <c r="I17" s="29">
        <v>1792</v>
      </c>
      <c r="J17" s="29">
        <v>1238</v>
      </c>
      <c r="K17" s="29">
        <v>11181</v>
      </c>
      <c r="L17" s="29">
        <v>209935</v>
      </c>
      <c r="M17" s="57">
        <v>155</v>
      </c>
      <c r="N17" s="59">
        <v>121576</v>
      </c>
    </row>
    <row r="18" spans="1:14" ht="26.1" customHeight="1">
      <c r="A18" s="38"/>
      <c r="B18" s="27" t="s">
        <v>16</v>
      </c>
      <c r="C18" s="10">
        <f t="shared" ref="C18:K18" si="3">C17/$L$17*100</f>
        <v>61.920118131802703</v>
      </c>
      <c r="D18" s="10">
        <f t="shared" si="3"/>
        <v>23.791173458451425</v>
      </c>
      <c r="E18" s="10">
        <f t="shared" si="3"/>
        <v>2.8489770643294352</v>
      </c>
      <c r="F18" s="10">
        <f t="shared" si="3"/>
        <v>1.5385714625955653</v>
      </c>
      <c r="G18" s="10">
        <f t="shared" si="3"/>
        <v>1.8986829256674684</v>
      </c>
      <c r="H18" s="10">
        <f t="shared" si="3"/>
        <v>1.2332388596470336</v>
      </c>
      <c r="I18" s="10">
        <f t="shared" si="3"/>
        <v>0.85359754209636318</v>
      </c>
      <c r="J18" s="10">
        <f t="shared" si="3"/>
        <v>0.58970633767594738</v>
      </c>
      <c r="K18" s="10">
        <f t="shared" si="3"/>
        <v>5.3259342177340612</v>
      </c>
      <c r="L18" s="10">
        <f>SUM(C18:K18)</f>
        <v>100</v>
      </c>
      <c r="M18" s="58"/>
      <c r="N18" s="60"/>
    </row>
    <row r="19" spans="1:14" ht="26.1" customHeight="1">
      <c r="A19" s="31" t="s">
        <v>24</v>
      </c>
      <c r="B19" s="11" t="s">
        <v>14</v>
      </c>
      <c r="C19" s="30">
        <v>126511</v>
      </c>
      <c r="D19" s="30">
        <v>51056</v>
      </c>
      <c r="E19" s="30">
        <v>6081</v>
      </c>
      <c r="F19" s="30">
        <v>3253</v>
      </c>
      <c r="G19" s="30">
        <v>3348</v>
      </c>
      <c r="H19" s="30">
        <v>2485</v>
      </c>
      <c r="I19" s="30">
        <v>1784</v>
      </c>
      <c r="J19" s="30">
        <v>1238</v>
      </c>
      <c r="K19" s="30">
        <v>11195</v>
      </c>
      <c r="L19" s="30">
        <v>206951</v>
      </c>
      <c r="M19" s="53">
        <v>163</v>
      </c>
      <c r="N19" s="55">
        <v>120915</v>
      </c>
    </row>
    <row r="20" spans="1:14" ht="21.75" customHeight="1">
      <c r="A20" s="32"/>
      <c r="B20" s="11" t="s">
        <v>16</v>
      </c>
      <c r="C20" s="12">
        <f t="shared" ref="C20:K20" si="4">C19/$L$19*100</f>
        <v>61.130895719276545</v>
      </c>
      <c r="D20" s="12">
        <f t="shared" si="4"/>
        <v>24.670574193891305</v>
      </c>
      <c r="E20" s="12">
        <f t="shared" si="4"/>
        <v>2.9383767171939255</v>
      </c>
      <c r="F20" s="12">
        <f t="shared" si="4"/>
        <v>1.5718696696319419</v>
      </c>
      <c r="G20" s="12">
        <f t="shared" si="4"/>
        <v>1.6177742557416972</v>
      </c>
      <c r="H20" s="12">
        <f t="shared" si="4"/>
        <v>1.2007673313972873</v>
      </c>
      <c r="I20" s="12">
        <f t="shared" si="4"/>
        <v>0.86203980652424972</v>
      </c>
      <c r="J20" s="12">
        <f t="shared" si="4"/>
        <v>0.59820923793554992</v>
      </c>
      <c r="K20" s="12">
        <f t="shared" si="4"/>
        <v>5.4094930684074978</v>
      </c>
      <c r="L20" s="12">
        <f>SUM(C20:K20)</f>
        <v>99.999999999999986</v>
      </c>
      <c r="M20" s="54"/>
      <c r="N20" s="56"/>
    </row>
    <row r="21" spans="1:14" ht="26.1" customHeight="1">
      <c r="A21" s="37" t="s">
        <v>25</v>
      </c>
      <c r="B21" s="8" t="s">
        <v>14</v>
      </c>
      <c r="C21" s="29">
        <v>124167</v>
      </c>
      <c r="D21" s="29">
        <v>52392</v>
      </c>
      <c r="E21" s="29">
        <v>6177</v>
      </c>
      <c r="F21" s="29">
        <v>3411</v>
      </c>
      <c r="G21" s="29">
        <v>3001</v>
      </c>
      <c r="H21" s="29">
        <v>2575</v>
      </c>
      <c r="I21" s="29">
        <v>1888</v>
      </c>
      <c r="J21" s="29">
        <v>1237</v>
      </c>
      <c r="K21" s="29">
        <v>11476</v>
      </c>
      <c r="L21" s="29">
        <v>206324</v>
      </c>
      <c r="M21" s="57">
        <v>162</v>
      </c>
      <c r="N21" s="59">
        <v>119847</v>
      </c>
    </row>
    <row r="22" spans="1:14" ht="23.25" customHeight="1">
      <c r="A22" s="38"/>
      <c r="B22" s="8" t="s">
        <v>16</v>
      </c>
      <c r="C22" s="10">
        <v>61.130895719276545</v>
      </c>
      <c r="D22" s="10">
        <v>24.670574193891305</v>
      </c>
      <c r="E22" s="10">
        <v>2.9383767171939255</v>
      </c>
      <c r="F22" s="10">
        <v>1.5718696696319419</v>
      </c>
      <c r="G22" s="10">
        <v>1.6177742557416972</v>
      </c>
      <c r="H22" s="10">
        <v>1.2007673313972873</v>
      </c>
      <c r="I22" s="10">
        <v>0.86203980652424972</v>
      </c>
      <c r="J22" s="10">
        <v>0.59820923793554992</v>
      </c>
      <c r="K22" s="10">
        <v>5.4094930684074978</v>
      </c>
      <c r="L22" s="10">
        <v>99.999999999999986</v>
      </c>
      <c r="M22" s="58"/>
      <c r="N22" s="60"/>
    </row>
    <row r="23" spans="1:14" ht="26.1" customHeight="1">
      <c r="A23" s="31" t="s">
        <v>26</v>
      </c>
      <c r="B23" s="11" t="s">
        <v>14</v>
      </c>
      <c r="C23" s="30">
        <v>120889</v>
      </c>
      <c r="D23" s="30">
        <v>50585</v>
      </c>
      <c r="E23" s="30">
        <v>6016</v>
      </c>
      <c r="F23" s="30">
        <v>3857</v>
      </c>
      <c r="G23" s="30">
        <v>2709</v>
      </c>
      <c r="H23" s="30">
        <v>2518</v>
      </c>
      <c r="I23" s="30">
        <v>1806</v>
      </c>
      <c r="J23" s="30">
        <v>1146</v>
      </c>
      <c r="K23" s="30">
        <v>13762</v>
      </c>
      <c r="L23" s="30">
        <v>203288</v>
      </c>
      <c r="M23" s="53">
        <v>163</v>
      </c>
      <c r="N23" s="55">
        <v>119943</v>
      </c>
    </row>
    <row r="24" spans="1:14" ht="23.25" customHeight="1">
      <c r="A24" s="32"/>
      <c r="B24" s="28" t="s">
        <v>16</v>
      </c>
      <c r="C24" s="12">
        <f t="shared" ref="C24:K24" si="5">C23/$L$23*100</f>
        <v>59.46686474361497</v>
      </c>
      <c r="D24" s="12">
        <f t="shared" si="5"/>
        <v>24.88341663059305</v>
      </c>
      <c r="E24" s="12">
        <f t="shared" si="5"/>
        <v>2.9593483137224039</v>
      </c>
      <c r="F24" s="12">
        <f t="shared" si="5"/>
        <v>1.8973082523316673</v>
      </c>
      <c r="G24" s="12">
        <f t="shared" si="5"/>
        <v>1.3325921844870332</v>
      </c>
      <c r="H24" s="12">
        <f t="shared" si="5"/>
        <v>1.2386368108299555</v>
      </c>
      <c r="I24" s="12">
        <f t="shared" si="5"/>
        <v>0.8883947896580221</v>
      </c>
      <c r="J24" s="12">
        <f t="shared" si="5"/>
        <v>0.56373224194246585</v>
      </c>
      <c r="K24" s="12">
        <f t="shared" si="5"/>
        <v>6.769706032820431</v>
      </c>
      <c r="L24" s="12">
        <f>SUM(C24:K24)</f>
        <v>100</v>
      </c>
      <c r="M24" s="54"/>
      <c r="N24" s="56"/>
    </row>
    <row r="25" spans="1:14" ht="26.1" customHeight="1">
      <c r="A25" s="37" t="s">
        <v>27</v>
      </c>
      <c r="B25" s="8" t="s">
        <v>14</v>
      </c>
      <c r="C25" s="29">
        <v>118398</v>
      </c>
      <c r="D25" s="29">
        <v>50328</v>
      </c>
      <c r="E25" s="29">
        <v>6220</v>
      </c>
      <c r="F25" s="29">
        <v>5131</v>
      </c>
      <c r="G25" s="29">
        <v>2641</v>
      </c>
      <c r="H25" s="29">
        <v>2598</v>
      </c>
      <c r="I25" s="29">
        <v>1888</v>
      </c>
      <c r="J25" s="29">
        <v>1158</v>
      </c>
      <c r="K25" s="29">
        <v>15559</v>
      </c>
      <c r="L25" s="29">
        <v>203921</v>
      </c>
      <c r="M25" s="57">
        <v>158</v>
      </c>
      <c r="N25" s="59">
        <v>118353</v>
      </c>
    </row>
    <row r="26" spans="1:14" ht="23.25" customHeight="1">
      <c r="A26" s="38"/>
      <c r="B26" s="27" t="s">
        <v>16</v>
      </c>
      <c r="C26" s="10">
        <f>C25/$L$25*100</f>
        <v>58.060719592391173</v>
      </c>
      <c r="D26" s="10">
        <f t="shared" ref="D26:L26" si="6">D25/$L$25*100</f>
        <v>24.680145742714092</v>
      </c>
      <c r="E26" s="10">
        <f t="shared" si="6"/>
        <v>3.0502008130599596</v>
      </c>
      <c r="F26" s="10">
        <f t="shared" si="6"/>
        <v>2.5161704777830631</v>
      </c>
      <c r="G26" s="10">
        <f t="shared" si="6"/>
        <v>1.295109380593465</v>
      </c>
      <c r="H26" s="10">
        <f t="shared" si="6"/>
        <v>1.2740227833327611</v>
      </c>
      <c r="I26" s="10">
        <f t="shared" si="6"/>
        <v>0.92584873553974334</v>
      </c>
      <c r="J26" s="10">
        <f t="shared" si="6"/>
        <v>0.56786696809058412</v>
      </c>
      <c r="K26" s="10">
        <f t="shared" si="6"/>
        <v>7.6299155064951618</v>
      </c>
      <c r="L26" s="10">
        <f t="shared" si="6"/>
        <v>100</v>
      </c>
      <c r="M26" s="58"/>
      <c r="N26" s="60"/>
    </row>
    <row r="27" spans="1:14" ht="26.1" customHeight="1">
      <c r="A27" s="31" t="s">
        <v>28</v>
      </c>
      <c r="B27" s="11" t="s">
        <v>14</v>
      </c>
      <c r="C27" s="30">
        <v>114373</v>
      </c>
      <c r="D27" s="30">
        <v>51121</v>
      </c>
      <c r="E27" s="30">
        <v>6524</v>
      </c>
      <c r="F27" s="30">
        <v>6958</v>
      </c>
      <c r="G27" s="30">
        <v>2485</v>
      </c>
      <c r="H27" s="30">
        <v>2674</v>
      </c>
      <c r="I27" s="30">
        <v>1903</v>
      </c>
      <c r="J27" s="30">
        <v>1184</v>
      </c>
      <c r="K27" s="30">
        <v>17125</v>
      </c>
      <c r="L27" s="30">
        <v>204347</v>
      </c>
      <c r="M27" s="53">
        <v>160</v>
      </c>
      <c r="N27" s="55">
        <v>118561</v>
      </c>
    </row>
    <row r="28" spans="1:14" ht="23.25" customHeight="1">
      <c r="A28" s="32"/>
      <c r="B28" s="28" t="s">
        <v>16</v>
      </c>
      <c r="C28" s="12">
        <f t="shared" ref="C28:L28" si="7">C27/$L$27*100</f>
        <v>55.969992219117479</v>
      </c>
      <c r="D28" s="12">
        <f t="shared" si="7"/>
        <v>25.016760706053919</v>
      </c>
      <c r="E28" s="12">
        <f t="shared" si="7"/>
        <v>3.1926086509711427</v>
      </c>
      <c r="F28" s="12">
        <f t="shared" si="7"/>
        <v>3.404992488267506</v>
      </c>
      <c r="G28" s="12">
        <f t="shared" si="7"/>
        <v>1.2160687458098234</v>
      </c>
      <c r="H28" s="12">
        <f t="shared" si="7"/>
        <v>1.3085584814066271</v>
      </c>
      <c r="I28" s="12">
        <f t="shared" si="7"/>
        <v>0.93125908381331746</v>
      </c>
      <c r="J28" s="12">
        <f t="shared" si="7"/>
        <v>0.57940659760113922</v>
      </c>
      <c r="K28" s="12">
        <f t="shared" si="7"/>
        <v>8.3803530269590443</v>
      </c>
      <c r="L28" s="12">
        <f t="shared" si="7"/>
        <v>100</v>
      </c>
      <c r="M28" s="54"/>
      <c r="N28" s="56"/>
    </row>
    <row r="29" spans="1:14" ht="26.1" customHeight="1">
      <c r="A29" s="37" t="s">
        <v>29</v>
      </c>
      <c r="B29" s="8" t="s">
        <v>14</v>
      </c>
      <c r="C29" s="29">
        <f>106368+5495</f>
        <v>111863</v>
      </c>
      <c r="D29" s="24">
        <v>52856</v>
      </c>
      <c r="E29" s="24">
        <v>6853</v>
      </c>
      <c r="F29" s="24">
        <v>10494</v>
      </c>
      <c r="G29" s="24">
        <v>2464</v>
      </c>
      <c r="H29" s="24">
        <v>2820</v>
      </c>
      <c r="I29" s="24">
        <v>2009</v>
      </c>
      <c r="J29" s="24">
        <v>1184</v>
      </c>
      <c r="K29" s="24">
        <v>19605</v>
      </c>
      <c r="L29" s="24">
        <v>210148</v>
      </c>
      <c r="M29" s="57">
        <v>167</v>
      </c>
      <c r="N29" s="57">
        <v>118527</v>
      </c>
    </row>
    <row r="30" spans="1:14" ht="23.25" customHeight="1">
      <c r="A30" s="38"/>
      <c r="B30" s="27" t="s">
        <v>16</v>
      </c>
      <c r="C30" s="25">
        <f>C29/L29*100</f>
        <v>53.230580352894151</v>
      </c>
      <c r="D30" s="25">
        <f>D29/L29*100</f>
        <v>25.151797780611762</v>
      </c>
      <c r="E30" s="25">
        <f>E29/L29*100</f>
        <v>3.2610350800388299</v>
      </c>
      <c r="F30" s="25">
        <f>F29/L29*100</f>
        <v>4.9936235415040828</v>
      </c>
      <c r="G30" s="25">
        <f>G29/L29*100</f>
        <v>1.1725069950701412</v>
      </c>
      <c r="H30" s="25">
        <f>H29/L29*100</f>
        <v>1.3419114148124178</v>
      </c>
      <c r="I30" s="25">
        <f>I29/L29*100</f>
        <v>0.95599291927593888</v>
      </c>
      <c r="J30" s="25">
        <f>J29/L29*100</f>
        <v>0.56341245217656122</v>
      </c>
      <c r="K30" s="25">
        <f>K29/L29*100</f>
        <v>9.3291394636161176</v>
      </c>
      <c r="L30" s="25">
        <f>L29/L29*100</f>
        <v>100</v>
      </c>
      <c r="M30" s="58"/>
      <c r="N30" s="58"/>
    </row>
    <row r="31" spans="1:14" s="13" customFormat="1" ht="26.1" customHeight="1">
      <c r="A31" s="31" t="s">
        <v>30</v>
      </c>
      <c r="B31" s="11" t="s">
        <v>14</v>
      </c>
      <c r="C31" s="30">
        <v>109322</v>
      </c>
      <c r="D31" s="30">
        <v>56217</v>
      </c>
      <c r="E31" s="30">
        <v>7331</v>
      </c>
      <c r="F31" s="30">
        <v>14260</v>
      </c>
      <c r="G31" s="30">
        <v>2471</v>
      </c>
      <c r="H31" s="30">
        <v>2909</v>
      </c>
      <c r="I31" s="30">
        <v>2124</v>
      </c>
      <c r="J31" s="30">
        <v>1175</v>
      </c>
      <c r="K31" s="30">
        <v>21847</v>
      </c>
      <c r="L31" s="30">
        <v>217656</v>
      </c>
      <c r="M31" s="53">
        <v>162</v>
      </c>
      <c r="N31" s="55">
        <v>122147</v>
      </c>
    </row>
    <row r="32" spans="1:14" s="13" customFormat="1" ht="23.25" customHeight="1">
      <c r="A32" s="32"/>
      <c r="B32" s="11" t="s">
        <v>16</v>
      </c>
      <c r="C32" s="12">
        <f>C31/L31*100</f>
        <v>50.226963649060906</v>
      </c>
      <c r="D32" s="12">
        <f>D31/L31*100</f>
        <v>25.828371375013781</v>
      </c>
      <c r="E32" s="12">
        <f>E31/L31*100</f>
        <v>3.3681589296872128</v>
      </c>
      <c r="F32" s="12">
        <f>F31/L31*100</f>
        <v>6.5516227441467274</v>
      </c>
      <c r="G32" s="12">
        <f>G31/L31*100</f>
        <v>1.1352776858896607</v>
      </c>
      <c r="H32" s="12">
        <f>H31/L31*100</f>
        <v>1.3365126621825267</v>
      </c>
      <c r="I32" s="12">
        <f>I31/L31*100</f>
        <v>0.97585180284485606</v>
      </c>
      <c r="J32" s="12">
        <f>J31/L31*100</f>
        <v>0.53984268754364684</v>
      </c>
      <c r="K32" s="12">
        <f>K31/L31*100</f>
        <v>10.037398463630682</v>
      </c>
      <c r="L32" s="12">
        <f>L31/L31*100</f>
        <v>100</v>
      </c>
      <c r="M32" s="54"/>
      <c r="N32" s="56"/>
    </row>
    <row r="33" spans="1:14" s="13" customFormat="1" ht="23.25" customHeight="1">
      <c r="A33" s="37" t="s">
        <v>33</v>
      </c>
      <c r="B33" s="8" t="s">
        <v>14</v>
      </c>
      <c r="C33" s="24">
        <v>107090</v>
      </c>
      <c r="D33" s="24">
        <v>60024</v>
      </c>
      <c r="E33" s="24">
        <v>7895</v>
      </c>
      <c r="F33" s="24">
        <v>19789</v>
      </c>
      <c r="G33" s="24">
        <v>2531</v>
      </c>
      <c r="H33" s="24">
        <v>2999</v>
      </c>
      <c r="I33" s="24">
        <v>2319</v>
      </c>
      <c r="J33" s="24">
        <v>1223</v>
      </c>
      <c r="K33" s="24">
        <f>L33-SUM(C33:J33)</f>
        <v>24604</v>
      </c>
      <c r="L33" s="24">
        <v>228474</v>
      </c>
      <c r="M33" s="61">
        <v>165</v>
      </c>
      <c r="N33" s="63">
        <v>126810</v>
      </c>
    </row>
    <row r="34" spans="1:14" s="13" customFormat="1" ht="23.25" customHeight="1">
      <c r="A34" s="38"/>
      <c r="B34" s="27" t="s">
        <v>16</v>
      </c>
      <c r="C34" s="10">
        <f>C33/L33*100</f>
        <v>46.871854127821983</v>
      </c>
      <c r="D34" s="10">
        <f>D33/L33*100</f>
        <v>26.271698311405235</v>
      </c>
      <c r="E34" s="10">
        <f>E33/L33*100</f>
        <v>3.4555354219736163</v>
      </c>
      <c r="F34" s="10">
        <f>F33/L33*100</f>
        <v>8.6613794129747799</v>
      </c>
      <c r="G34" s="10">
        <f>G33/L33*100</f>
        <v>1.1077846932254873</v>
      </c>
      <c r="H34" s="10">
        <f>H33/L33*100</f>
        <v>1.3126220051296866</v>
      </c>
      <c r="I34" s="10">
        <f>I33/L33*100</f>
        <v>1.0149951416791407</v>
      </c>
      <c r="J34" s="10">
        <f>J33/L33*100</f>
        <v>0.53529066764708455</v>
      </c>
      <c r="K34" s="10">
        <f>K33/L33*100</f>
        <v>10.768840218142984</v>
      </c>
      <c r="L34" s="10">
        <f>L33/L33*100</f>
        <v>100</v>
      </c>
      <c r="M34" s="62"/>
      <c r="N34" s="64"/>
    </row>
    <row r="35" spans="1:14" s="13" customFormat="1" ht="23.25" customHeight="1">
      <c r="A35" s="31" t="s">
        <v>34</v>
      </c>
      <c r="B35" s="11" t="s">
        <v>14</v>
      </c>
      <c r="C35" s="23">
        <f>100430+4754</f>
        <v>105184</v>
      </c>
      <c r="D35" s="23">
        <v>63315</v>
      </c>
      <c r="E35" s="23">
        <v>8471</v>
      </c>
      <c r="F35" s="23">
        <v>25641</v>
      </c>
      <c r="G35" s="23">
        <v>2689</v>
      </c>
      <c r="H35" s="23">
        <v>3140</v>
      </c>
      <c r="I35" s="23">
        <v>2474</v>
      </c>
      <c r="J35" s="23">
        <v>1237</v>
      </c>
      <c r="K35" s="23">
        <f>L35-SUM(C35:J35)</f>
        <v>26962</v>
      </c>
      <c r="L35" s="23">
        <v>239113</v>
      </c>
      <c r="M35" s="33">
        <v>167</v>
      </c>
      <c r="N35" s="35">
        <v>133327</v>
      </c>
    </row>
    <row r="36" spans="1:14" s="13" customFormat="1" ht="23.25" customHeight="1">
      <c r="A36" s="32"/>
      <c r="B36" s="28" t="s">
        <v>16</v>
      </c>
      <c r="C36" s="12">
        <f>C35/L35*100</f>
        <v>43.989243579395513</v>
      </c>
      <c r="D36" s="12">
        <f>D35/L35*100</f>
        <v>26.479112386193975</v>
      </c>
      <c r="E36" s="12">
        <f>E35/L35*100</f>
        <v>3.5426764751393689</v>
      </c>
      <c r="F36" s="12">
        <f>F35/L35*100</f>
        <v>10.723381832020843</v>
      </c>
      <c r="G36" s="12">
        <f>G35/L35*100</f>
        <v>1.1245729006787586</v>
      </c>
      <c r="H36" s="12">
        <f>H35/L35*100</f>
        <v>1.3131866523359248</v>
      </c>
      <c r="I36" s="12">
        <f>I35/L35*100</f>
        <v>1.0346572541016172</v>
      </c>
      <c r="J36" s="12">
        <f>J35/K35*100</f>
        <v>4.5879385802240193</v>
      </c>
      <c r="K36" s="12">
        <f>K35/L35*100</f>
        <v>11.275840293083187</v>
      </c>
      <c r="L36" s="12">
        <f>L35/L35*100</f>
        <v>100</v>
      </c>
      <c r="M36" s="34"/>
      <c r="N36" s="36"/>
    </row>
    <row r="37" spans="1:14" s="13" customFormat="1" ht="23.25" customHeight="1">
      <c r="A37" s="37" t="s">
        <v>36</v>
      </c>
      <c r="B37" s="8" t="s">
        <v>14</v>
      </c>
      <c r="C37" s="24">
        <f>98350+4472</f>
        <v>102822</v>
      </c>
      <c r="D37" s="24">
        <v>68617</v>
      </c>
      <c r="E37" s="24">
        <v>9319</v>
      </c>
      <c r="F37" s="24">
        <v>34603</v>
      </c>
      <c r="G37" s="24">
        <v>2829</v>
      </c>
      <c r="H37" s="24">
        <v>3304</v>
      </c>
      <c r="I37" s="24">
        <v>2675</v>
      </c>
      <c r="J37" s="26">
        <v>1287</v>
      </c>
      <c r="K37" s="24">
        <f>L37-SUM(C37:J37)</f>
        <v>30438</v>
      </c>
      <c r="L37" s="24">
        <v>255894</v>
      </c>
      <c r="M37" s="39">
        <f>35+48+47+18+10+11</f>
        <v>169</v>
      </c>
      <c r="N37" s="40">
        <v>147535</v>
      </c>
    </row>
    <row r="38" spans="1:14" s="13" customFormat="1" ht="23.25" customHeight="1">
      <c r="A38" s="38"/>
      <c r="B38" s="27" t="s">
        <v>16</v>
      </c>
      <c r="C38" s="10">
        <f>C37/L37*100</f>
        <v>40.181481394639967</v>
      </c>
      <c r="D38" s="10">
        <f>D37/L37*100</f>
        <v>26.814618552994602</v>
      </c>
      <c r="E38" s="10">
        <f>E37/L37*100</f>
        <v>3.6417422839144336</v>
      </c>
      <c r="F38" s="10">
        <f>F37/L37*100</f>
        <v>13.522395992090475</v>
      </c>
      <c r="G38" s="10">
        <f>G37/L37*100</f>
        <v>1.1055358859527773</v>
      </c>
      <c r="H38" s="10">
        <f>H37/L37*100</f>
        <v>1.2911596207804794</v>
      </c>
      <c r="I38" s="10">
        <f>I37/L37*100</f>
        <v>1.0453547171875854</v>
      </c>
      <c r="J38" s="10">
        <f>J37/K37*100</f>
        <v>4.2282672974571254</v>
      </c>
      <c r="K38" s="10">
        <f>K37/L37*100</f>
        <v>11.89476892775915</v>
      </c>
      <c r="L38" s="10">
        <f>L37/L37*100</f>
        <v>100</v>
      </c>
      <c r="M38" s="39"/>
      <c r="N38" s="40"/>
    </row>
    <row r="39" spans="1:14" s="13" customFormat="1" ht="23.25" customHeight="1">
      <c r="A39" s="31" t="s">
        <v>37</v>
      </c>
      <c r="B39" s="11" t="s">
        <v>14</v>
      </c>
      <c r="C39" s="23">
        <f>94447+4301</f>
        <v>98748</v>
      </c>
      <c r="D39" s="23">
        <v>67229</v>
      </c>
      <c r="E39" s="23">
        <v>9390</v>
      </c>
      <c r="F39" s="23">
        <v>39184</v>
      </c>
      <c r="G39" s="23">
        <v>2769</v>
      </c>
      <c r="H39" s="23">
        <v>3128</v>
      </c>
      <c r="I39" s="23">
        <v>2656</v>
      </c>
      <c r="J39" s="23">
        <v>1298</v>
      </c>
      <c r="K39" s="23">
        <f>L39-SUM(C39:J39)</f>
        <v>29412</v>
      </c>
      <c r="L39" s="23">
        <v>253814</v>
      </c>
      <c r="M39" s="33">
        <v>165</v>
      </c>
      <c r="N39" s="35">
        <v>145835</v>
      </c>
    </row>
    <row r="40" spans="1:14" s="13" customFormat="1" ht="23.25" customHeight="1">
      <c r="A40" s="32"/>
      <c r="B40" s="28" t="s">
        <v>16</v>
      </c>
      <c r="C40" s="12">
        <f>C39/L39*100</f>
        <v>38.905655322401444</v>
      </c>
      <c r="D40" s="12">
        <f>D39/L39*100</f>
        <v>26.487506599320763</v>
      </c>
      <c r="E40" s="12">
        <f>E39/L39*100</f>
        <v>3.6995595199634379</v>
      </c>
      <c r="F40" s="12">
        <f>F39/L39*100</f>
        <v>15.438076701836778</v>
      </c>
      <c r="G40" s="12">
        <f>G39/L39*100</f>
        <v>1.0909563696250009</v>
      </c>
      <c r="H40" s="12">
        <f>H39/L39*100</f>
        <v>1.2323985280559779</v>
      </c>
      <c r="I40" s="12">
        <f>I39/L39*100</f>
        <v>1.0464355788096795</v>
      </c>
      <c r="J40" s="12">
        <f>J39/K39*100</f>
        <v>4.4131646946824432</v>
      </c>
      <c r="K40" s="12">
        <f>K39/L39*100</f>
        <v>11.5880132695596</v>
      </c>
      <c r="L40" s="12">
        <f>L39/L39*100</f>
        <v>100</v>
      </c>
      <c r="M40" s="34"/>
      <c r="N40" s="36"/>
    </row>
    <row r="41" spans="1:14" s="13" customFormat="1" ht="23.25" customHeight="1">
      <c r="A41" s="14" t="s">
        <v>35</v>
      </c>
      <c r="B41" s="15"/>
      <c r="C41" s="16"/>
      <c r="D41" s="16"/>
      <c r="E41" s="16"/>
      <c r="F41" s="16"/>
      <c r="G41" s="17"/>
      <c r="H41" s="3"/>
      <c r="I41" s="3"/>
      <c r="J41" s="3"/>
      <c r="K41" s="3"/>
      <c r="L41" s="3"/>
      <c r="M41" s="3"/>
      <c r="N41" s="3"/>
    </row>
    <row r="42" spans="1:14" s="13" customFormat="1" ht="23.25" customHeight="1">
      <c r="A42" s="14" t="s">
        <v>31</v>
      </c>
      <c r="B42" s="18"/>
      <c r="C42" s="17"/>
      <c r="D42" s="17"/>
      <c r="E42" s="17"/>
      <c r="F42" s="17"/>
      <c r="G42" s="3"/>
      <c r="H42" s="3"/>
      <c r="I42" s="3"/>
      <c r="J42" s="3"/>
      <c r="K42" s="19"/>
      <c r="L42" s="3"/>
      <c r="M42" s="3"/>
      <c r="N42" s="3"/>
    </row>
    <row r="43" spans="1:14">
      <c r="A43" s="14" t="s">
        <v>32</v>
      </c>
      <c r="B43" s="20"/>
      <c r="C43" s="20"/>
      <c r="D43" s="20"/>
      <c r="E43" s="20"/>
      <c r="F43" s="20"/>
    </row>
    <row r="44" spans="1:14">
      <c r="G44" s="21"/>
    </row>
    <row r="45" spans="1:14">
      <c r="H45" s="22"/>
    </row>
  </sheetData>
  <mergeCells count="58">
    <mergeCell ref="A27:A28"/>
    <mergeCell ref="M27:M28"/>
    <mergeCell ref="N27:N28"/>
    <mergeCell ref="A33:A34"/>
    <mergeCell ref="M33:M34"/>
    <mergeCell ref="N33:N34"/>
    <mergeCell ref="A29:A30"/>
    <mergeCell ref="M29:M30"/>
    <mergeCell ref="N29:N30"/>
    <mergeCell ref="A31:A32"/>
    <mergeCell ref="M31:M32"/>
    <mergeCell ref="N31:N32"/>
    <mergeCell ref="A23:A24"/>
    <mergeCell ref="M23:M24"/>
    <mergeCell ref="N23:N24"/>
    <mergeCell ref="A25:A26"/>
    <mergeCell ref="M25:M26"/>
    <mergeCell ref="N25:N26"/>
    <mergeCell ref="A19:A20"/>
    <mergeCell ref="M19:M20"/>
    <mergeCell ref="N19:N20"/>
    <mergeCell ref="A21:A22"/>
    <mergeCell ref="M21:M22"/>
    <mergeCell ref="N21:N22"/>
    <mergeCell ref="A15:A16"/>
    <mergeCell ref="M15:M16"/>
    <mergeCell ref="N15:N16"/>
    <mergeCell ref="A17:A18"/>
    <mergeCell ref="M17:M18"/>
    <mergeCell ref="N17:N18"/>
    <mergeCell ref="A11:A12"/>
    <mergeCell ref="M11:M12"/>
    <mergeCell ref="N11:N12"/>
    <mergeCell ref="A13:A14"/>
    <mergeCell ref="M13:M14"/>
    <mergeCell ref="N13:N14"/>
    <mergeCell ref="A35:A36"/>
    <mergeCell ref="N35:N36"/>
    <mergeCell ref="M35:M36"/>
    <mergeCell ref="A2:B2"/>
    <mergeCell ref="A3:A4"/>
    <mergeCell ref="M3:M4"/>
    <mergeCell ref="N3:N4"/>
    <mergeCell ref="A5:A6"/>
    <mergeCell ref="M5:M6"/>
    <mergeCell ref="N5:N6"/>
    <mergeCell ref="A7:A8"/>
    <mergeCell ref="M7:M8"/>
    <mergeCell ref="N7:N8"/>
    <mergeCell ref="A9:A10"/>
    <mergeCell ref="M9:M10"/>
    <mergeCell ref="N9:N10"/>
    <mergeCell ref="A39:A40"/>
    <mergeCell ref="M39:M40"/>
    <mergeCell ref="N39:N40"/>
    <mergeCell ref="A37:A38"/>
    <mergeCell ref="M37:M38"/>
    <mergeCell ref="N37:N38"/>
  </mergeCells>
  <phoneticPr fontId="3"/>
  <printOptions horizontalCentered="1"/>
  <pageMargins left="0.55118110236220474" right="0" top="0.59055118110236227" bottom="0.59055118110236227" header="0.51181102362204722" footer="0.51181102362204722"/>
  <pageSetup paperSize="9" scale="97" fitToHeight="0" orientation="portrait" r:id="rId1"/>
  <headerFooter alignWithMargins="0">
    <oddFooter>&amp;C&amp;"Century,標準"- 41 -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【済】資料３</vt:lpstr>
      <vt:lpstr>【済】資料３!Print_Area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　菜奈美</dc:creator>
  <cp:lastModifiedBy>大阪府</cp:lastModifiedBy>
  <cp:lastPrinted>2021-02-08T06:01:35Z</cp:lastPrinted>
  <dcterms:created xsi:type="dcterms:W3CDTF">2018-10-09T06:49:23Z</dcterms:created>
  <dcterms:modified xsi:type="dcterms:W3CDTF">2022-01-05T08:48:12Z</dcterms:modified>
</cp:coreProperties>
</file>