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tabRatio="969" firstSheet="3" activeTab="3"/>
  </bookViews>
  <sheets>
    <sheet name="事業所数" sheetId="1" state="hidden" r:id="rId1"/>
    <sheet name="派件数" sheetId="2" state="hidden" r:id="rId2"/>
    <sheet name="Sheet1" sheetId="3" state="hidden" r:id="rId3"/>
    <sheet name="市町村別事業所数" sheetId="4" r:id="rId4"/>
    <sheet name="集計（事業所数）" sheetId="5" r:id="rId5"/>
    <sheet name="集計（派遣先数）" sheetId="6" r:id="rId6"/>
    <sheet name="市町村別事業所数(みなし及び福祉用具除く) (2)" sheetId="7" state="hidden" r:id="rId7"/>
    <sheet name="集計（みなし及び福祉用具除く事業所数） (2)" sheetId="8" state="hidden" r:id="rId8"/>
    <sheet name="集計（みなし及び福祉用具除く派遣先数） (2)" sheetId="9" state="hidden" r:id="rId9"/>
  </sheets>
  <definedNames>
    <definedName name="_xlnm.Print_Area" localSheetId="3">'市町村別事業所数'!$A$1:$O$41</definedName>
    <definedName name="_xlnm.Print_Area" localSheetId="6">'市町村別事業所数(みなし及び福祉用具除く) (2)'!$A$2:$M$34</definedName>
    <definedName name="_xlnm.Print_Area" localSheetId="7">'集計（みなし及び福祉用具除く事業所数） (2)'!$A$1:$V$34</definedName>
    <definedName name="_xlnm.Print_Area" localSheetId="8">'集計（みなし及び福祉用具除く派遣先数） (2)'!$A$1:$V$34</definedName>
    <definedName name="_xlnm.Print_Area" localSheetId="4">'集計（事業所数）'!$A$1:$AF$34</definedName>
    <definedName name="_xlnm.Print_Titles" localSheetId="3">'市町村別事業所数'!$2:$3</definedName>
    <definedName name="_xlnm.Print_Titles" localSheetId="6">'市町村別事業所数(みなし及び福祉用具除く) (2)'!$2:$3</definedName>
    <definedName name="あ１">'市町村別事業所数'!$Z$404</definedName>
  </definedNames>
  <calcPr fullCalcOnLoad="1"/>
</workbook>
</file>

<file path=xl/sharedStrings.xml><?xml version="1.0" encoding="utf-8"?>
<sst xmlns="http://schemas.openxmlformats.org/spreadsheetml/2006/main" count="750" uniqueCount="189">
  <si>
    <t>豊中市</t>
  </si>
  <si>
    <t>池田市</t>
  </si>
  <si>
    <t>吹田市</t>
  </si>
  <si>
    <t>高槻市</t>
  </si>
  <si>
    <t>茨木市</t>
  </si>
  <si>
    <t>豊能町</t>
  </si>
  <si>
    <t>能勢町</t>
  </si>
  <si>
    <t>摂津市</t>
  </si>
  <si>
    <t>島本町</t>
  </si>
  <si>
    <t>枚方市</t>
  </si>
  <si>
    <t>大東市</t>
  </si>
  <si>
    <t>交野市</t>
  </si>
  <si>
    <t>八尾市</t>
  </si>
  <si>
    <t>富田林市</t>
  </si>
  <si>
    <t>河内長野市</t>
  </si>
  <si>
    <t>羽曳野市</t>
  </si>
  <si>
    <t>藤井寺市</t>
  </si>
  <si>
    <t>大阪狭山市</t>
  </si>
  <si>
    <t>太子町</t>
  </si>
  <si>
    <t>堺市</t>
  </si>
  <si>
    <t>岸和田市</t>
  </si>
  <si>
    <t>泉大津市</t>
  </si>
  <si>
    <t>貝塚市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</si>
  <si>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</si>
  <si>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</si>
  <si>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</si>
  <si>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</si>
  <si>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</si>
  <si>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</si>
  <si>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</si>
  <si>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特養</t>
  </si>
  <si>
    <t>老健</t>
  </si>
  <si>
    <t>療養型</t>
  </si>
  <si>
    <t>訪問介護</t>
  </si>
  <si>
    <t>訪問看護</t>
  </si>
  <si>
    <t>訪問リハ</t>
  </si>
  <si>
    <t>訪問入浴</t>
  </si>
  <si>
    <t>訪問サービス</t>
  </si>
  <si>
    <t>居宅療養</t>
  </si>
  <si>
    <t>通所介護</t>
  </si>
  <si>
    <t>通所リハ</t>
  </si>
  <si>
    <t>短期生活</t>
  </si>
  <si>
    <t>短期療養</t>
  </si>
  <si>
    <t>特定生活</t>
  </si>
  <si>
    <t>福祉用具</t>
  </si>
  <si>
    <t>用具貸与</t>
  </si>
  <si>
    <t>用具販売</t>
  </si>
  <si>
    <t>通所サービス</t>
  </si>
  <si>
    <t>ショートスティ</t>
  </si>
  <si>
    <t>訪問計</t>
  </si>
  <si>
    <t>用具計</t>
  </si>
  <si>
    <t>居宅介護支援</t>
  </si>
  <si>
    <t>計</t>
  </si>
  <si>
    <t>施設サービス</t>
  </si>
  <si>
    <t>施設計</t>
  </si>
  <si>
    <t>居宅サービス</t>
  </si>
  <si>
    <t>市町村内施設数・事業所数１（平成19年３月１日現在）</t>
  </si>
  <si>
    <t>市町村内施設数・事業所数２（平成19年３月１日現在）</t>
  </si>
  <si>
    <t>訪問サービス（介護予防）</t>
  </si>
  <si>
    <t>通所サービス（介護予防）</t>
  </si>
  <si>
    <t>ショートスティ（介護予防）</t>
  </si>
  <si>
    <r>
      <t>特定生活</t>
    </r>
    <r>
      <rPr>
        <sz val="9"/>
        <rFont val="ＭＳ Ｐゴシック"/>
        <family val="3"/>
      </rPr>
      <t>（介護予防）</t>
    </r>
  </si>
  <si>
    <t>居宅サービス（介護予防）</t>
  </si>
  <si>
    <t>小規模</t>
  </si>
  <si>
    <t>夜間</t>
  </si>
  <si>
    <t>認知通所</t>
  </si>
  <si>
    <t>認知生活</t>
  </si>
  <si>
    <t>特養</t>
  </si>
  <si>
    <t>地域密着型サービス</t>
  </si>
  <si>
    <t>地域密着計</t>
  </si>
  <si>
    <t>総計</t>
  </si>
  <si>
    <t>地域密着型サービス
（介護予防）</t>
  </si>
  <si>
    <t>居宅計</t>
  </si>
  <si>
    <t>左表計</t>
  </si>
  <si>
    <t>市町村内派遣施設数・事業所数１（平成19年３月１日現在）</t>
  </si>
  <si>
    <t>市町村内派遣施設数・事業所数２（平成19年３月１日現在）</t>
  </si>
  <si>
    <t>福祉用具（介護予防）</t>
  </si>
  <si>
    <t>予防支援</t>
  </si>
  <si>
    <t xml:space="preserve"> </t>
  </si>
  <si>
    <t xml:space="preserve"> </t>
  </si>
  <si>
    <t xml:space="preserve"> </t>
  </si>
  <si>
    <t xml:space="preserve"> </t>
  </si>
  <si>
    <t>事業所数</t>
  </si>
  <si>
    <t>派遣先数</t>
  </si>
  <si>
    <t>派遣割合</t>
  </si>
  <si>
    <t>施設数</t>
  </si>
  <si>
    <t>事業所数</t>
  </si>
  <si>
    <t>派遣先数</t>
  </si>
  <si>
    <t>居宅サービス
(訪問除く）</t>
  </si>
  <si>
    <t>居宅サービス
(訪問、福祉用具除く）</t>
  </si>
  <si>
    <t>福祉用具（予防含む）</t>
  </si>
  <si>
    <t>介護相談・地域づくり連絡会調査による派遣状況</t>
  </si>
  <si>
    <t>箕面市</t>
  </si>
  <si>
    <t>大阪市</t>
  </si>
  <si>
    <t>守口市</t>
  </si>
  <si>
    <t>寝屋川市</t>
  </si>
  <si>
    <t>門真市</t>
  </si>
  <si>
    <t>四条畷市</t>
  </si>
  <si>
    <t>柏原市</t>
  </si>
  <si>
    <t>東大阪市</t>
  </si>
  <si>
    <t>松原市</t>
  </si>
  <si>
    <t>河南町</t>
  </si>
  <si>
    <t>千早赤阪村</t>
  </si>
  <si>
    <t>泉佐野市</t>
  </si>
  <si>
    <t>予防計</t>
  </si>
  <si>
    <t>事業所数計</t>
  </si>
  <si>
    <t>岬町</t>
  </si>
  <si>
    <t>療養指導</t>
  </si>
  <si>
    <t>特定施設</t>
  </si>
  <si>
    <t>地域密着</t>
  </si>
  <si>
    <t>介護予防サービス</t>
  </si>
  <si>
    <t>居宅系計</t>
  </si>
  <si>
    <t>施設以外計</t>
  </si>
  <si>
    <t>事業所総数</t>
  </si>
  <si>
    <t>市町村名</t>
  </si>
  <si>
    <t>市町村内事業所数</t>
  </si>
  <si>
    <t>派遣事業所数</t>
  </si>
  <si>
    <t>相談員数</t>
  </si>
  <si>
    <t>施設
サービス</t>
  </si>
  <si>
    <t>居宅系
サービス</t>
  </si>
  <si>
    <t xml:space="preserve"> 　 　～    19</t>
  </si>
  <si>
    <t>7市町</t>
  </si>
  <si>
    <t>豊能町</t>
  </si>
  <si>
    <t>相談員数計</t>
  </si>
  <si>
    <t>茨木市</t>
  </si>
  <si>
    <t>島本町</t>
  </si>
  <si>
    <t>大東市</t>
  </si>
  <si>
    <t>富田林市</t>
  </si>
  <si>
    <t>河内長野市</t>
  </si>
  <si>
    <t>5市</t>
  </si>
  <si>
    <t>3市</t>
  </si>
  <si>
    <t>和泉市</t>
  </si>
  <si>
    <t>4市</t>
  </si>
  <si>
    <t xml:space="preserve">   50
       ～
      　     99</t>
  </si>
  <si>
    <t xml:space="preserve"> 100
 　    ～
　　　　　 149</t>
  </si>
  <si>
    <t xml:space="preserve"> 150
   　  ～ 199</t>
  </si>
  <si>
    <t xml:space="preserve"> 300～</t>
  </si>
  <si>
    <t xml:space="preserve">   20
       ～
             50</t>
  </si>
  <si>
    <t xml:space="preserve"> 200
       ～
           299</t>
  </si>
  <si>
    <t>派遣割合
【施設】</t>
  </si>
  <si>
    <t>派遣割合
【居宅系】</t>
  </si>
  <si>
    <t>合計</t>
  </si>
  <si>
    <t>　</t>
  </si>
  <si>
    <t>派遣先数（訪問看護、訪問リハ、居宅療養管理指導、福祉用具貸与・販売を除く）</t>
  </si>
  <si>
    <t>事業所数（訪問看護、訪問リハ、居宅療養管理指導、福祉用具貸与・販売を除く）</t>
  </si>
  <si>
    <t>相談員数
　　　（C）</t>
  </si>
  <si>
    <t>市町村別
（B/A）</t>
  </si>
  <si>
    <t>区分平均
（ｂ／ａ）</t>
  </si>
  <si>
    <t>市町村別
（Ｃ/A）</t>
  </si>
  <si>
    <t>区分平均
（ｃ／ａ）</t>
  </si>
  <si>
    <t>　３０保険者総計</t>
  </si>
  <si>
    <t>区分計</t>
  </si>
  <si>
    <t>2,719（ａ）</t>
  </si>
  <si>
    <t>516（ｂ）</t>
  </si>
  <si>
    <t>105（ｃ）</t>
  </si>
  <si>
    <t>1,709（ａ）</t>
  </si>
  <si>
    <t>1,128（ａ）</t>
  </si>
  <si>
    <t>122（ｂ）</t>
  </si>
  <si>
    <t>39（ｃ）</t>
  </si>
  <si>
    <t>675（ａ）</t>
  </si>
  <si>
    <t>114（ｂ）</t>
  </si>
  <si>
    <t>50（ｃ）</t>
  </si>
  <si>
    <t>291（ａ）</t>
  </si>
  <si>
    <t>17（ｃ）</t>
  </si>
  <si>
    <t>61（ａ）</t>
  </si>
  <si>
    <t>26（ｂ）</t>
  </si>
  <si>
    <t>16（ｃ）</t>
  </si>
  <si>
    <t>14（ｂ）</t>
  </si>
  <si>
    <t>14（ｃ）</t>
  </si>
  <si>
    <t>１事業所数あたりの
登録相談員数（人）</t>
  </si>
  <si>
    <t>7,964（ａ）</t>
  </si>
  <si>
    <t>340（ｃ）</t>
  </si>
  <si>
    <t>1,381（ａ）</t>
  </si>
  <si>
    <t>196（ｂ）</t>
  </si>
  <si>
    <t>99（ｃ）</t>
  </si>
  <si>
    <t>市町村内
事業所等数
区　　　分</t>
  </si>
  <si>
    <t>市町村内事業所等数（A）</t>
  </si>
  <si>
    <t>派遣事業所等数（B）</t>
  </si>
  <si>
    <t>【施設・事業所数別介護相談員派遣状況】</t>
  </si>
  <si>
    <t>　 　50
　 　 　～
　　　　 　　99</t>
  </si>
  <si>
    <t>　　
　　 　 ～  49
　　　　　　</t>
  </si>
  <si>
    <t xml:space="preserve"> 　100
　 　 　～
　　　 　　199</t>
  </si>
  <si>
    <t>　 200
　 　 　～
　　 　　　299</t>
  </si>
  <si>
    <t>　 300
　 　　 ～
　　　　 　399</t>
  </si>
  <si>
    <t xml:space="preserve"> 1,000 ～</t>
  </si>
  <si>
    <t>　 400
 　　   ～
　　　   　999</t>
  </si>
  <si>
    <t>　「平成18年度大阪府介護給付適正化調査（大阪府：平成19年6月18日高介第1475号）」、「介護相談員派遣等事業の実施状況調査（大阪府：平成19年12月11日高介第2676号）」より</t>
  </si>
  <si>
    <t>54（ｂ）</t>
  </si>
  <si>
    <t>1,042（ｂ）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</si>
</sst>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.0_ "/>
    <numFmt numFmtId="182" formatCode="0.0%"/>
    <numFmt numFmtId="183" formatCode="0_ "/>
    <numFmt numFmtId="184" formatCode="0_);[Red]\(0\)"/>
    <numFmt numFmtId="185" formatCode="#,##0_ "/>
    <numFmt numFmtId="186" formatCode="0.0_);[Red]\(0.0\)"/>
    <numFmt numFmtId="187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9" fontId="0" fillId="0" borderId="36" xfId="15" applyBorder="1" applyAlignment="1">
      <alignment vertical="center"/>
    </xf>
    <xf numFmtId="9" fontId="0" fillId="0" borderId="27" xfId="15" applyBorder="1" applyAlignment="1">
      <alignment vertical="center"/>
    </xf>
    <xf numFmtId="9" fontId="0" fillId="0" borderId="27" xfId="15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4" borderId="34" xfId="0" applyFill="1" applyBorder="1" applyAlignment="1">
      <alignment horizontal="center" vertical="center"/>
    </xf>
    <xf numFmtId="0" fontId="0" fillId="4" borderId="40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9" fontId="0" fillId="4" borderId="42" xfId="0" applyNumberFormat="1" applyFill="1" applyBorder="1" applyAlignment="1">
      <alignment vertical="center"/>
    </xf>
    <xf numFmtId="9" fontId="0" fillId="4" borderId="43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2" borderId="50" xfId="0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85" fontId="0" fillId="2" borderId="61" xfId="0" applyNumberFormat="1" applyFill="1" applyBorder="1" applyAlignment="1">
      <alignment vertical="center"/>
    </xf>
    <xf numFmtId="185" fontId="0" fillId="0" borderId="62" xfId="0" applyNumberFormat="1" applyBorder="1" applyAlignment="1">
      <alignment vertical="center"/>
    </xf>
    <xf numFmtId="185" fontId="0" fillId="0" borderId="46" xfId="0" applyNumberForma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185" fontId="0" fillId="2" borderId="61" xfId="0" applyNumberFormat="1" applyFill="1" applyBorder="1" applyAlignment="1">
      <alignment horizontal="right" vertical="center"/>
    </xf>
    <xf numFmtId="185" fontId="0" fillId="2" borderId="63" xfId="0" applyNumberFormat="1" applyFill="1" applyBorder="1" applyAlignment="1">
      <alignment vertical="center"/>
    </xf>
    <xf numFmtId="185" fontId="0" fillId="0" borderId="64" xfId="0" applyNumberFormat="1" applyBorder="1" applyAlignment="1">
      <alignment vertical="center"/>
    </xf>
    <xf numFmtId="185" fontId="0" fillId="0" borderId="45" xfId="0" applyNumberFormat="1" applyBorder="1" applyAlignment="1">
      <alignment vertical="center"/>
    </xf>
    <xf numFmtId="185" fontId="0" fillId="0" borderId="17" xfId="0" applyNumberFormat="1" applyBorder="1" applyAlignment="1">
      <alignment vertical="center"/>
    </xf>
    <xf numFmtId="185" fontId="0" fillId="0" borderId="65" xfId="0" applyNumberFormat="1" applyBorder="1" applyAlignment="1">
      <alignment vertical="center"/>
    </xf>
    <xf numFmtId="185" fontId="0" fillId="0" borderId="40" xfId="0" applyNumberFormat="1" applyBorder="1" applyAlignment="1">
      <alignment vertical="center"/>
    </xf>
    <xf numFmtId="185" fontId="0" fillId="0" borderId="66" xfId="0" applyNumberFormat="1" applyBorder="1" applyAlignment="1">
      <alignment vertical="center"/>
    </xf>
    <xf numFmtId="185" fontId="0" fillId="0" borderId="34" xfId="0" applyNumberFormat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185" fontId="0" fillId="0" borderId="68" xfId="0" applyNumberFormat="1" applyBorder="1" applyAlignment="1">
      <alignment vertical="center"/>
    </xf>
    <xf numFmtId="185" fontId="0" fillId="0" borderId="69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33" xfId="0" applyNumberFormat="1" applyBorder="1" applyAlignment="1">
      <alignment vertical="center"/>
    </xf>
    <xf numFmtId="185" fontId="0" fillId="0" borderId="13" xfId="0" applyNumberFormat="1" applyFill="1" applyBorder="1" applyAlignment="1">
      <alignment vertical="center"/>
    </xf>
    <xf numFmtId="185" fontId="0" fillId="0" borderId="17" xfId="0" applyNumberFormat="1" applyFill="1" applyBorder="1" applyAlignment="1">
      <alignment vertical="center"/>
    </xf>
    <xf numFmtId="185" fontId="0" fillId="0" borderId="34" xfId="0" applyNumberFormat="1" applyFill="1" applyBorder="1" applyAlignment="1">
      <alignment vertical="center"/>
    </xf>
    <xf numFmtId="182" fontId="0" fillId="0" borderId="34" xfId="0" applyNumberFormat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5" fontId="0" fillId="0" borderId="12" xfId="0" applyNumberFormat="1" applyFill="1" applyBorder="1" applyAlignment="1">
      <alignment vertical="center"/>
    </xf>
    <xf numFmtId="185" fontId="0" fillId="0" borderId="71" xfId="0" applyNumberFormat="1" applyFill="1" applyBorder="1" applyAlignment="1">
      <alignment vertical="center"/>
    </xf>
    <xf numFmtId="185" fontId="0" fillId="0" borderId="72" xfId="0" applyNumberFormat="1" applyFill="1" applyBorder="1" applyAlignment="1">
      <alignment vertical="center"/>
    </xf>
    <xf numFmtId="185" fontId="0" fillId="0" borderId="73" xfId="0" applyNumberFormat="1" applyFill="1" applyBorder="1" applyAlignment="1">
      <alignment vertical="center"/>
    </xf>
    <xf numFmtId="182" fontId="0" fillId="0" borderId="12" xfId="0" applyNumberFormat="1" applyFill="1" applyBorder="1" applyAlignment="1">
      <alignment vertical="center"/>
    </xf>
    <xf numFmtId="185" fontId="0" fillId="2" borderId="74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75" xfId="0" applyBorder="1" applyAlignment="1">
      <alignment vertical="center"/>
    </xf>
    <xf numFmtId="185" fontId="0" fillId="0" borderId="71" xfId="0" applyNumberFormat="1" applyBorder="1" applyAlignment="1">
      <alignment vertical="center"/>
    </xf>
    <xf numFmtId="185" fontId="0" fillId="0" borderId="72" xfId="0" applyNumberFormat="1" applyBorder="1" applyAlignment="1">
      <alignment vertical="center"/>
    </xf>
    <xf numFmtId="185" fontId="0" fillId="0" borderId="73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7" xfId="0" applyFont="1" applyFill="1" applyBorder="1" applyAlignment="1">
      <alignment horizontal="center" vertical="center" wrapText="1"/>
    </xf>
    <xf numFmtId="185" fontId="0" fillId="0" borderId="76" xfId="0" applyNumberFormat="1" applyBorder="1" applyAlignment="1">
      <alignment vertical="center"/>
    </xf>
    <xf numFmtId="185" fontId="0" fillId="0" borderId="77" xfId="0" applyNumberFormat="1" applyBorder="1" applyAlignment="1">
      <alignment vertical="center"/>
    </xf>
    <xf numFmtId="185" fontId="0" fillId="0" borderId="78" xfId="0" applyNumberFormat="1" applyBorder="1" applyAlignment="1">
      <alignment vertical="center"/>
    </xf>
    <xf numFmtId="182" fontId="0" fillId="0" borderId="79" xfId="0" applyNumberFormat="1" applyBorder="1" applyAlignment="1">
      <alignment vertical="center"/>
    </xf>
    <xf numFmtId="185" fontId="0" fillId="2" borderId="80" xfId="0" applyNumberFormat="1" applyFill="1" applyBorder="1" applyAlignment="1">
      <alignment vertical="center"/>
    </xf>
    <xf numFmtId="185" fontId="0" fillId="0" borderId="81" xfId="0" applyNumberFormat="1" applyBorder="1" applyAlignment="1">
      <alignment vertical="center"/>
    </xf>
    <xf numFmtId="185" fontId="0" fillId="0" borderId="36" xfId="0" applyNumberFormat="1" applyBorder="1" applyAlignment="1">
      <alignment vertical="center"/>
    </xf>
    <xf numFmtId="185" fontId="0" fillId="0" borderId="82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85" fontId="0" fillId="2" borderId="83" xfId="0" applyNumberFormat="1" applyFill="1" applyBorder="1" applyAlignment="1">
      <alignment vertical="center"/>
    </xf>
    <xf numFmtId="185" fontId="0" fillId="0" borderId="59" xfId="0" applyNumberFormat="1" applyBorder="1" applyAlignment="1">
      <alignment vertical="center"/>
    </xf>
    <xf numFmtId="185" fontId="0" fillId="0" borderId="37" xfId="0" applyNumberFormat="1" applyBorder="1" applyAlignment="1">
      <alignment vertical="center"/>
    </xf>
    <xf numFmtId="185" fontId="0" fillId="0" borderId="84" xfId="0" applyNumberFormat="1" applyBorder="1" applyAlignment="1">
      <alignment vertical="center"/>
    </xf>
    <xf numFmtId="185" fontId="0" fillId="0" borderId="45" xfId="0" applyNumberFormat="1" applyFill="1" applyBorder="1" applyAlignment="1">
      <alignment vertical="center"/>
    </xf>
    <xf numFmtId="182" fontId="0" fillId="0" borderId="85" xfId="0" applyNumberFormat="1" applyFill="1" applyBorder="1" applyAlignment="1">
      <alignment vertical="center"/>
    </xf>
    <xf numFmtId="182" fontId="0" fillId="6" borderId="86" xfId="0" applyNumberFormat="1" applyFill="1" applyBorder="1" applyAlignment="1">
      <alignment vertical="center"/>
    </xf>
    <xf numFmtId="182" fontId="0" fillId="0" borderId="87" xfId="0" applyNumberFormat="1" applyFill="1" applyBorder="1" applyAlignment="1">
      <alignment vertical="center"/>
    </xf>
    <xf numFmtId="182" fontId="0" fillId="0" borderId="53" xfId="0" applyNumberFormat="1" applyFill="1" applyBorder="1" applyAlignment="1">
      <alignment vertical="center"/>
    </xf>
    <xf numFmtId="182" fontId="0" fillId="0" borderId="47" xfId="0" applyNumberFormat="1" applyFill="1" applyBorder="1" applyAlignment="1">
      <alignment vertical="center"/>
    </xf>
    <xf numFmtId="182" fontId="0" fillId="0" borderId="88" xfId="0" applyNumberFormat="1" applyFill="1" applyBorder="1" applyAlignment="1">
      <alignment vertical="center"/>
    </xf>
    <xf numFmtId="185" fontId="0" fillId="0" borderId="42" xfId="0" applyNumberFormat="1" applyFill="1" applyBorder="1" applyAlignment="1">
      <alignment vertical="center"/>
    </xf>
    <xf numFmtId="182" fontId="0" fillId="0" borderId="17" xfId="0" applyNumberFormat="1" applyFill="1" applyBorder="1" applyAlignment="1">
      <alignment vertical="center"/>
    </xf>
    <xf numFmtId="182" fontId="0" fillId="0" borderId="54" xfId="0" applyNumberFormat="1" applyFill="1" applyBorder="1" applyAlignment="1">
      <alignment vertical="center"/>
    </xf>
    <xf numFmtId="185" fontId="0" fillId="0" borderId="44" xfId="0" applyNumberFormat="1" applyFill="1" applyBorder="1" applyAlignment="1">
      <alignment vertical="center"/>
    </xf>
    <xf numFmtId="185" fontId="0" fillId="0" borderId="64" xfId="0" applyNumberFormat="1" applyFill="1" applyBorder="1" applyAlignment="1">
      <alignment vertical="center"/>
    </xf>
    <xf numFmtId="185" fontId="0" fillId="0" borderId="89" xfId="0" applyNumberFormat="1" applyFill="1" applyBorder="1" applyAlignment="1">
      <alignment vertical="center"/>
    </xf>
    <xf numFmtId="185" fontId="0" fillId="0" borderId="18" xfId="0" applyNumberFormat="1" applyFill="1" applyBorder="1" applyAlignment="1">
      <alignment vertical="center"/>
    </xf>
    <xf numFmtId="185" fontId="0" fillId="0" borderId="86" xfId="0" applyNumberFormat="1" applyFill="1" applyBorder="1" applyAlignment="1">
      <alignment vertical="center"/>
    </xf>
    <xf numFmtId="185" fontId="0" fillId="0" borderId="90" xfId="0" applyNumberFormat="1" applyFill="1" applyBorder="1" applyAlignment="1">
      <alignment vertical="center"/>
    </xf>
    <xf numFmtId="185" fontId="0" fillId="2" borderId="63" xfId="0" applyNumberFormat="1" applyFill="1" applyBorder="1" applyAlignment="1">
      <alignment horizontal="right" vertical="center"/>
    </xf>
    <xf numFmtId="182" fontId="0" fillId="0" borderId="86" xfId="0" applyNumberFormat="1" applyBorder="1" applyAlignment="1">
      <alignment vertical="center"/>
    </xf>
    <xf numFmtId="185" fontId="0" fillId="2" borderId="85" xfId="0" applyNumberFormat="1" applyFill="1" applyBorder="1" applyAlignment="1">
      <alignment horizontal="right" vertical="center"/>
    </xf>
    <xf numFmtId="185" fontId="0" fillId="2" borderId="50" xfId="0" applyNumberFormat="1" applyFill="1" applyBorder="1" applyAlignment="1">
      <alignment horizontal="right" vertical="center"/>
    </xf>
    <xf numFmtId="185" fontId="0" fillId="2" borderId="9" xfId="0" applyNumberFormat="1" applyFill="1" applyBorder="1" applyAlignment="1">
      <alignment horizontal="right" vertical="center"/>
    </xf>
    <xf numFmtId="185" fontId="0" fillId="2" borderId="83" xfId="0" applyNumberFormat="1" applyFill="1" applyBorder="1" applyAlignment="1">
      <alignment horizontal="right" vertical="center"/>
    </xf>
    <xf numFmtId="185" fontId="0" fillId="2" borderId="79" xfId="0" applyNumberFormat="1" applyFill="1" applyBorder="1" applyAlignment="1">
      <alignment horizontal="right" vertical="center"/>
    </xf>
    <xf numFmtId="185" fontId="0" fillId="2" borderId="12" xfId="0" applyNumberFormat="1" applyFill="1" applyBorder="1" applyAlignment="1">
      <alignment vertical="center"/>
    </xf>
    <xf numFmtId="185" fontId="0" fillId="2" borderId="13" xfId="0" applyNumberFormat="1" applyFill="1" applyBorder="1" applyAlignment="1">
      <alignment vertical="center"/>
    </xf>
    <xf numFmtId="185" fontId="0" fillId="2" borderId="33" xfId="0" applyNumberFormat="1" applyFill="1" applyBorder="1" applyAlignment="1">
      <alignment vertical="center"/>
    </xf>
    <xf numFmtId="185" fontId="0" fillId="2" borderId="4" xfId="0" applyNumberFormat="1" applyFill="1" applyBorder="1" applyAlignment="1">
      <alignment vertical="center"/>
    </xf>
    <xf numFmtId="187" fontId="0" fillId="0" borderId="91" xfId="0" applyNumberFormat="1" applyFill="1" applyBorder="1" applyAlignment="1">
      <alignment vertical="center"/>
    </xf>
    <xf numFmtId="187" fontId="0" fillId="0" borderId="87" xfId="0" applyNumberFormat="1" applyFill="1" applyBorder="1" applyAlignment="1">
      <alignment vertical="center"/>
    </xf>
    <xf numFmtId="187" fontId="0" fillId="0" borderId="53" xfId="0" applyNumberFormat="1" applyFill="1" applyBorder="1" applyAlignment="1">
      <alignment vertical="center"/>
    </xf>
    <xf numFmtId="187" fontId="0" fillId="0" borderId="88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24" xfId="0" applyNumberFormat="1" applyFill="1" applyBorder="1" applyAlignment="1">
      <alignment vertical="center"/>
    </xf>
    <xf numFmtId="187" fontId="0" fillId="0" borderId="52" xfId="0" applyNumberFormat="1" applyFill="1" applyBorder="1" applyAlignment="1">
      <alignment vertical="center"/>
    </xf>
    <xf numFmtId="187" fontId="0" fillId="0" borderId="92" xfId="0" applyNumberFormat="1" applyFill="1" applyBorder="1" applyAlignment="1">
      <alignment vertical="center"/>
    </xf>
    <xf numFmtId="187" fontId="0" fillId="0" borderId="54" xfId="0" applyNumberFormat="1" applyFill="1" applyBorder="1" applyAlignment="1">
      <alignment vertical="center"/>
    </xf>
    <xf numFmtId="185" fontId="0" fillId="2" borderId="65" xfId="0" applyNumberFormat="1" applyFill="1" applyBorder="1" applyAlignment="1">
      <alignment horizontal="right" vertical="center"/>
    </xf>
    <xf numFmtId="185" fontId="0" fillId="2" borderId="93" xfId="0" applyNumberFormat="1" applyFill="1" applyBorder="1" applyAlignment="1">
      <alignment horizontal="right" vertical="center"/>
    </xf>
    <xf numFmtId="185" fontId="0" fillId="2" borderId="58" xfId="0" applyNumberFormat="1" applyFill="1" applyBorder="1" applyAlignment="1">
      <alignment horizontal="right" vertical="center"/>
    </xf>
    <xf numFmtId="0" fontId="0" fillId="6" borderId="24" xfId="0" applyFont="1" applyFill="1" applyBorder="1" applyAlignment="1">
      <alignment horizontal="center" vertical="center" wrapText="1"/>
    </xf>
    <xf numFmtId="182" fontId="0" fillId="6" borderId="77" xfId="0" applyNumberFormat="1" applyFill="1" applyBorder="1" applyAlignment="1">
      <alignment vertical="center"/>
    </xf>
    <xf numFmtId="187" fontId="0" fillId="6" borderId="25" xfId="0" applyNumberFormat="1" applyFill="1" applyBorder="1" applyAlignment="1">
      <alignment vertical="center"/>
    </xf>
    <xf numFmtId="0" fontId="0" fillId="6" borderId="45" xfId="0" applyFont="1" applyFill="1" applyBorder="1" applyAlignment="1">
      <alignment horizontal="center" vertical="center" wrapText="1"/>
    </xf>
    <xf numFmtId="182" fontId="0" fillId="0" borderId="55" xfId="0" applyNumberFormat="1" applyFill="1" applyBorder="1" applyAlignment="1">
      <alignment vertical="center"/>
    </xf>
    <xf numFmtId="187" fontId="0" fillId="6" borderId="94" xfId="0" applyNumberFormat="1" applyFill="1" applyBorder="1" applyAlignment="1">
      <alignment vertical="center"/>
    </xf>
    <xf numFmtId="185" fontId="0" fillId="0" borderId="56" xfId="0" applyNumberFormat="1" applyBorder="1" applyAlignment="1">
      <alignment vertical="center"/>
    </xf>
    <xf numFmtId="185" fontId="0" fillId="2" borderId="95" xfId="0" applyNumberForma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2" borderId="70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4" borderId="1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4" borderId="96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4" borderId="94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2" borderId="101" xfId="0" applyFill="1" applyBorder="1" applyAlignment="1">
      <alignment horizontal="center" vertical="center" wrapText="1"/>
    </xf>
    <xf numFmtId="0" fontId="0" fillId="2" borderId="97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101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2" borderId="79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85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2" borderId="85" xfId="0" applyFill="1" applyBorder="1" applyAlignment="1">
      <alignment vertical="center" wrapText="1"/>
    </xf>
    <xf numFmtId="0" fontId="0" fillId="2" borderId="50" xfId="0" applyFill="1" applyBorder="1" applyAlignment="1">
      <alignment vertical="center"/>
    </xf>
    <xf numFmtId="0" fontId="0" fillId="2" borderId="102" xfId="0" applyFill="1" applyBorder="1" applyAlignment="1">
      <alignment vertical="center"/>
    </xf>
    <xf numFmtId="0" fontId="0" fillId="2" borderId="102" xfId="0" applyFill="1" applyBorder="1" applyAlignment="1">
      <alignment horizontal="center" vertical="center" wrapText="1"/>
    </xf>
    <xf numFmtId="0" fontId="0" fillId="2" borderId="50" xfId="0" applyFill="1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102" xfId="0" applyBorder="1" applyAlignment="1">
      <alignment vertical="center"/>
    </xf>
    <xf numFmtId="187" fontId="0" fillId="6" borderId="77" xfId="0" applyNumberFormat="1" applyFill="1" applyBorder="1" applyAlignment="1">
      <alignment vertical="center"/>
    </xf>
    <xf numFmtId="187" fontId="0" fillId="6" borderId="103" xfId="0" applyNumberFormat="1" applyFill="1" applyBorder="1" applyAlignment="1">
      <alignment vertical="center"/>
    </xf>
    <xf numFmtId="187" fontId="0" fillId="6" borderId="36" xfId="0" applyNumberFormat="1" applyFill="1" applyBorder="1" applyAlignment="1">
      <alignment vertical="center"/>
    </xf>
    <xf numFmtId="0" fontId="0" fillId="6" borderId="85" xfId="0" applyFont="1" applyFill="1" applyBorder="1" applyAlignment="1">
      <alignment horizontal="center" vertical="center" wrapText="1"/>
    </xf>
    <xf numFmtId="0" fontId="0" fillId="6" borderId="94" xfId="0" applyFill="1" applyBorder="1" applyAlignment="1">
      <alignment horizontal="center" vertical="center" wrapText="1"/>
    </xf>
    <xf numFmtId="182" fontId="0" fillId="6" borderId="77" xfId="0" applyNumberFormat="1" applyFill="1" applyBorder="1" applyAlignment="1">
      <alignment vertical="center"/>
    </xf>
    <xf numFmtId="0" fontId="0" fillId="6" borderId="103" xfId="0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70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182" fontId="0" fillId="6" borderId="103" xfId="0" applyNumberFormat="1" applyFill="1" applyBorder="1" applyAlignment="1">
      <alignment vertical="center"/>
    </xf>
    <xf numFmtId="182" fontId="0" fillId="6" borderId="36" xfId="0" applyNumberFormat="1" applyFill="1" applyBorder="1" applyAlignment="1">
      <alignment vertical="center"/>
    </xf>
    <xf numFmtId="0" fontId="3" fillId="0" borderId="79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0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79" xfId="0" applyFill="1" applyBorder="1" applyAlignment="1">
      <alignment vertical="center" wrapText="1"/>
    </xf>
    <xf numFmtId="0" fontId="0" fillId="2" borderId="75" xfId="0" applyFill="1" applyBorder="1" applyAlignment="1">
      <alignment vertical="center"/>
    </xf>
    <xf numFmtId="0" fontId="0" fillId="2" borderId="75" xfId="0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79" xfId="0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2" borderId="79" xfId="0" applyFill="1" applyBorder="1" applyAlignment="1">
      <alignment vertical="center"/>
    </xf>
    <xf numFmtId="0" fontId="0" fillId="0" borderId="8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35</xdr:row>
      <xdr:rowOff>114300</xdr:rowOff>
    </xdr:from>
    <xdr:to>
      <xdr:col>6</xdr:col>
      <xdr:colOff>104775</xdr:colOff>
      <xdr:row>41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09825" y="7067550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workbookViewId="0" topLeftCell="A1">
      <selection activeCell="A1" sqref="A1:F1"/>
    </sheetView>
  </sheetViews>
  <sheetFormatPr defaultColWidth="9.00390625" defaultRowHeight="13.5"/>
  <cols>
    <col min="1" max="1" width="10.625" style="0" customWidth="1"/>
  </cols>
  <sheetData>
    <row r="1" spans="1:5" ht="14.25" thickBot="1">
      <c r="A1" s="262" t="s">
        <v>56</v>
      </c>
      <c r="B1" s="262"/>
      <c r="C1" s="262"/>
      <c r="D1" s="262"/>
      <c r="E1" s="262"/>
    </row>
    <row r="2" spans="1:25" ht="13.5">
      <c r="A2" s="243"/>
      <c r="B2" s="264" t="s">
        <v>53</v>
      </c>
      <c r="C2" s="265"/>
      <c r="D2" s="266"/>
      <c r="E2" s="246" t="s">
        <v>54</v>
      </c>
      <c r="F2" s="265" t="s">
        <v>55</v>
      </c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6"/>
      <c r="V2" s="246" t="s">
        <v>72</v>
      </c>
      <c r="W2" s="249" t="s">
        <v>51</v>
      </c>
      <c r="X2" s="252" t="s">
        <v>73</v>
      </c>
      <c r="Y2" s="255" t="s">
        <v>70</v>
      </c>
    </row>
    <row r="3" spans="1:25" ht="13.5" customHeight="1">
      <c r="A3" s="244"/>
      <c r="B3" s="267" t="s">
        <v>30</v>
      </c>
      <c r="C3" s="269" t="s">
        <v>31</v>
      </c>
      <c r="D3" s="271" t="s">
        <v>32</v>
      </c>
      <c r="E3" s="247"/>
      <c r="F3" s="267" t="s">
        <v>37</v>
      </c>
      <c r="G3" s="269"/>
      <c r="H3" s="269"/>
      <c r="I3" s="269"/>
      <c r="J3" s="269"/>
      <c r="K3" s="269"/>
      <c r="L3" s="269" t="s">
        <v>47</v>
      </c>
      <c r="M3" s="269"/>
      <c r="N3" s="269"/>
      <c r="O3" s="269"/>
      <c r="P3" s="269" t="s">
        <v>48</v>
      </c>
      <c r="Q3" s="269"/>
      <c r="R3" s="283" t="s">
        <v>43</v>
      </c>
      <c r="S3" s="269" t="s">
        <v>44</v>
      </c>
      <c r="T3" s="269"/>
      <c r="U3" s="271"/>
      <c r="V3" s="247"/>
      <c r="W3" s="250"/>
      <c r="X3" s="253"/>
      <c r="Y3" s="256"/>
    </row>
    <row r="4" spans="1:25" ht="14.25" thickBot="1">
      <c r="A4" s="263"/>
      <c r="B4" s="268"/>
      <c r="C4" s="270"/>
      <c r="D4" s="272"/>
      <c r="E4" s="248"/>
      <c r="F4" s="12" t="s">
        <v>33</v>
      </c>
      <c r="G4" s="7" t="s">
        <v>36</v>
      </c>
      <c r="H4" s="7" t="s">
        <v>34</v>
      </c>
      <c r="I4" s="7" t="s">
        <v>35</v>
      </c>
      <c r="J4" s="7" t="s">
        <v>38</v>
      </c>
      <c r="K4" s="8" t="s">
        <v>49</v>
      </c>
      <c r="L4" s="7" t="s">
        <v>39</v>
      </c>
      <c r="M4" s="7"/>
      <c r="N4" s="7"/>
      <c r="O4" s="7" t="s">
        <v>40</v>
      </c>
      <c r="P4" s="7" t="s">
        <v>41</v>
      </c>
      <c r="Q4" s="7" t="s">
        <v>42</v>
      </c>
      <c r="R4" s="284"/>
      <c r="S4" s="7" t="s">
        <v>45</v>
      </c>
      <c r="T4" s="7" t="s">
        <v>46</v>
      </c>
      <c r="U4" s="40" t="s">
        <v>50</v>
      </c>
      <c r="V4" s="248"/>
      <c r="W4" s="251"/>
      <c r="X4" s="254"/>
      <c r="Y4" s="257"/>
    </row>
    <row r="5" spans="1:25" ht="13.5">
      <c r="A5" s="15" t="s">
        <v>0</v>
      </c>
      <c r="B5" s="9">
        <v>12</v>
      </c>
      <c r="C5" s="2">
        <v>8</v>
      </c>
      <c r="D5" s="44">
        <v>2</v>
      </c>
      <c r="E5" s="39">
        <f aca="true" t="shared" si="0" ref="E5:E33">SUM(B5:D5)</f>
        <v>22</v>
      </c>
      <c r="F5" s="9">
        <v>101</v>
      </c>
      <c r="G5" s="2">
        <v>3</v>
      </c>
      <c r="H5" s="2">
        <v>20</v>
      </c>
      <c r="I5" s="2"/>
      <c r="J5" s="2"/>
      <c r="K5" s="5">
        <f aca="true" t="shared" si="1" ref="K5:K12">SUM(F5:J5)</f>
        <v>124</v>
      </c>
      <c r="L5" s="2">
        <v>40</v>
      </c>
      <c r="M5" s="2"/>
      <c r="N5" s="2"/>
      <c r="O5" s="2">
        <v>13</v>
      </c>
      <c r="P5" s="2">
        <v>12</v>
      </c>
      <c r="Q5" s="2">
        <v>10</v>
      </c>
      <c r="R5" s="2">
        <v>14</v>
      </c>
      <c r="S5" s="2">
        <v>29</v>
      </c>
      <c r="T5" s="2">
        <v>30</v>
      </c>
      <c r="U5" s="41"/>
      <c r="V5" s="39">
        <f aca="true" t="shared" si="2" ref="V5:V12">SUM(K5:U5)</f>
        <v>272</v>
      </c>
      <c r="W5" s="38">
        <v>100</v>
      </c>
      <c r="X5" s="13"/>
      <c r="Y5" s="6">
        <f>V5+O42+Y42</f>
        <v>585</v>
      </c>
    </row>
    <row r="6" spans="1:25" ht="13.5">
      <c r="A6" s="16" t="s">
        <v>1</v>
      </c>
      <c r="B6" s="10">
        <v>4</v>
      </c>
      <c r="C6" s="1">
        <v>2</v>
      </c>
      <c r="D6" s="28"/>
      <c r="E6" s="35">
        <f t="shared" si="0"/>
        <v>6</v>
      </c>
      <c r="F6" s="10">
        <v>29</v>
      </c>
      <c r="G6" s="1">
        <v>1</v>
      </c>
      <c r="H6" s="1">
        <v>6</v>
      </c>
      <c r="I6" s="1">
        <v>2</v>
      </c>
      <c r="J6" s="1"/>
      <c r="K6" s="3">
        <f t="shared" si="1"/>
        <v>38</v>
      </c>
      <c r="L6" s="1">
        <v>15</v>
      </c>
      <c r="M6" s="1"/>
      <c r="N6" s="1"/>
      <c r="O6" s="1">
        <v>3</v>
      </c>
      <c r="P6" s="1">
        <v>4</v>
      </c>
      <c r="Q6" s="1">
        <v>2</v>
      </c>
      <c r="R6" s="1">
        <v>2</v>
      </c>
      <c r="S6" s="1">
        <v>3</v>
      </c>
      <c r="T6" s="1">
        <v>4</v>
      </c>
      <c r="U6" s="42"/>
      <c r="V6" s="35">
        <f t="shared" si="2"/>
        <v>71</v>
      </c>
      <c r="W6" s="32">
        <v>28</v>
      </c>
      <c r="X6" s="14"/>
      <c r="Y6" s="6">
        <f aca="true" t="shared" si="3" ref="Y6:Y34">V6+O43+Y43</f>
        <v>151</v>
      </c>
    </row>
    <row r="7" spans="1:25" ht="13.5">
      <c r="A7" s="16" t="s">
        <v>2</v>
      </c>
      <c r="B7" s="10">
        <v>13</v>
      </c>
      <c r="C7" s="1">
        <v>4</v>
      </c>
      <c r="D7" s="28"/>
      <c r="E7" s="35">
        <f t="shared" si="0"/>
        <v>17</v>
      </c>
      <c r="F7" s="10">
        <v>83</v>
      </c>
      <c r="G7" s="1">
        <v>2</v>
      </c>
      <c r="H7" s="1">
        <v>19</v>
      </c>
      <c r="I7" s="1"/>
      <c r="J7" s="1"/>
      <c r="K7" s="3">
        <f t="shared" si="1"/>
        <v>104</v>
      </c>
      <c r="L7" s="1">
        <v>51</v>
      </c>
      <c r="M7" s="1"/>
      <c r="N7" s="1"/>
      <c r="O7" s="1">
        <v>7</v>
      </c>
      <c r="P7" s="1">
        <v>13</v>
      </c>
      <c r="Q7" s="1">
        <v>4</v>
      </c>
      <c r="R7" s="1">
        <v>9</v>
      </c>
      <c r="S7" s="1">
        <v>27</v>
      </c>
      <c r="T7" s="1">
        <v>22</v>
      </c>
      <c r="U7" s="42"/>
      <c r="V7" s="35">
        <f t="shared" si="2"/>
        <v>237</v>
      </c>
      <c r="W7" s="32">
        <v>79</v>
      </c>
      <c r="X7" s="14"/>
      <c r="Y7" s="6">
        <f t="shared" si="3"/>
        <v>489</v>
      </c>
    </row>
    <row r="8" spans="1:25" ht="13.5">
      <c r="A8" s="16" t="s">
        <v>5</v>
      </c>
      <c r="B8" s="10">
        <v>2</v>
      </c>
      <c r="C8" s="1"/>
      <c r="D8" s="28"/>
      <c r="E8" s="35">
        <f t="shared" si="0"/>
        <v>2</v>
      </c>
      <c r="F8" s="10">
        <v>5</v>
      </c>
      <c r="G8" s="1"/>
      <c r="H8" s="1">
        <v>2</v>
      </c>
      <c r="I8" s="1"/>
      <c r="J8" s="1">
        <v>3</v>
      </c>
      <c r="K8" s="3">
        <f t="shared" si="1"/>
        <v>10</v>
      </c>
      <c r="L8" s="1">
        <v>7</v>
      </c>
      <c r="M8" s="1"/>
      <c r="N8" s="1"/>
      <c r="O8" s="1"/>
      <c r="P8" s="1">
        <v>2</v>
      </c>
      <c r="Q8" s="1"/>
      <c r="R8" s="1"/>
      <c r="S8" s="1">
        <v>1</v>
      </c>
      <c r="T8" s="1">
        <v>1</v>
      </c>
      <c r="U8" s="42"/>
      <c r="V8" s="35">
        <f t="shared" si="2"/>
        <v>21</v>
      </c>
      <c r="W8" s="32">
        <v>7</v>
      </c>
      <c r="X8" s="14"/>
      <c r="Y8" s="6">
        <f t="shared" si="3"/>
        <v>42</v>
      </c>
    </row>
    <row r="9" spans="1:25" ht="13.5">
      <c r="A9" s="16" t="s">
        <v>6</v>
      </c>
      <c r="B9" s="10">
        <v>1</v>
      </c>
      <c r="C9" s="1"/>
      <c r="D9" s="28"/>
      <c r="E9" s="35">
        <f t="shared" si="0"/>
        <v>1</v>
      </c>
      <c r="F9" s="10">
        <v>4</v>
      </c>
      <c r="G9" s="1"/>
      <c r="H9" s="1">
        <v>1</v>
      </c>
      <c r="I9" s="1"/>
      <c r="J9" s="1"/>
      <c r="K9" s="3">
        <f t="shared" si="1"/>
        <v>5</v>
      </c>
      <c r="L9" s="1">
        <v>3</v>
      </c>
      <c r="M9" s="1"/>
      <c r="N9" s="1"/>
      <c r="O9" s="1"/>
      <c r="P9" s="1">
        <v>1</v>
      </c>
      <c r="Q9" s="1"/>
      <c r="R9" s="1"/>
      <c r="S9" s="1"/>
      <c r="T9" s="1"/>
      <c r="U9" s="42"/>
      <c r="V9" s="35">
        <f t="shared" si="2"/>
        <v>9</v>
      </c>
      <c r="W9" s="32">
        <v>4</v>
      </c>
      <c r="X9" s="14"/>
      <c r="Y9" s="6">
        <f t="shared" si="3"/>
        <v>18</v>
      </c>
    </row>
    <row r="10" spans="1:25" ht="13.5">
      <c r="A10" s="16" t="s">
        <v>3</v>
      </c>
      <c r="B10" s="10">
        <v>12</v>
      </c>
      <c r="C10" s="1">
        <v>6</v>
      </c>
      <c r="D10" s="28">
        <v>1</v>
      </c>
      <c r="E10" s="35">
        <f t="shared" si="0"/>
        <v>19</v>
      </c>
      <c r="F10" s="10">
        <v>72</v>
      </c>
      <c r="G10" s="1">
        <v>1</v>
      </c>
      <c r="H10" s="1">
        <v>15</v>
      </c>
      <c r="I10" s="1"/>
      <c r="J10" s="1"/>
      <c r="K10" s="3">
        <f t="shared" si="1"/>
        <v>88</v>
      </c>
      <c r="L10" s="1">
        <v>44</v>
      </c>
      <c r="M10" s="1"/>
      <c r="N10" s="1"/>
      <c r="O10" s="1">
        <v>11</v>
      </c>
      <c r="P10" s="1">
        <v>12</v>
      </c>
      <c r="Q10" s="1">
        <v>8</v>
      </c>
      <c r="R10" s="1">
        <v>7</v>
      </c>
      <c r="S10" s="1">
        <v>17</v>
      </c>
      <c r="T10" s="1">
        <v>13</v>
      </c>
      <c r="U10" s="42"/>
      <c r="V10" s="35">
        <f t="shared" si="2"/>
        <v>200</v>
      </c>
      <c r="W10" s="32">
        <v>71</v>
      </c>
      <c r="X10" s="14"/>
      <c r="Y10" s="6">
        <f t="shared" si="3"/>
        <v>439</v>
      </c>
    </row>
    <row r="11" spans="1:25" ht="13.5">
      <c r="A11" s="16" t="s">
        <v>4</v>
      </c>
      <c r="B11" s="10">
        <v>10</v>
      </c>
      <c r="C11" s="1">
        <v>5</v>
      </c>
      <c r="D11" s="28">
        <v>1</v>
      </c>
      <c r="E11" s="35">
        <f t="shared" si="0"/>
        <v>16</v>
      </c>
      <c r="F11" s="10">
        <v>61</v>
      </c>
      <c r="G11" s="1">
        <v>5</v>
      </c>
      <c r="H11" s="1">
        <v>7</v>
      </c>
      <c r="I11" s="1">
        <v>4</v>
      </c>
      <c r="J11" s="1"/>
      <c r="K11" s="3">
        <f t="shared" si="1"/>
        <v>77</v>
      </c>
      <c r="L11" s="1">
        <v>33</v>
      </c>
      <c r="M11" s="1"/>
      <c r="N11" s="1"/>
      <c r="O11" s="1">
        <v>6</v>
      </c>
      <c r="P11" s="1">
        <v>11</v>
      </c>
      <c r="Q11" s="1">
        <v>5</v>
      </c>
      <c r="R11" s="1">
        <v>8</v>
      </c>
      <c r="S11" s="1">
        <v>19</v>
      </c>
      <c r="T11" s="1"/>
      <c r="U11" s="42"/>
      <c r="V11" s="35">
        <f t="shared" si="2"/>
        <v>159</v>
      </c>
      <c r="W11" s="32">
        <v>67</v>
      </c>
      <c r="X11" s="14"/>
      <c r="Y11" s="6">
        <f t="shared" si="3"/>
        <v>338</v>
      </c>
    </row>
    <row r="12" spans="1:25" ht="13.5">
      <c r="A12" s="16" t="s">
        <v>7</v>
      </c>
      <c r="B12" s="10">
        <v>4</v>
      </c>
      <c r="C12" s="1">
        <v>2</v>
      </c>
      <c r="D12" s="28">
        <v>1</v>
      </c>
      <c r="E12" s="35">
        <f t="shared" si="0"/>
        <v>7</v>
      </c>
      <c r="F12" s="10">
        <v>16</v>
      </c>
      <c r="G12" s="1"/>
      <c r="H12" s="1">
        <v>4</v>
      </c>
      <c r="I12" s="1"/>
      <c r="J12" s="1"/>
      <c r="K12" s="3">
        <f t="shared" si="1"/>
        <v>20</v>
      </c>
      <c r="L12" s="1">
        <v>8</v>
      </c>
      <c r="M12" s="1"/>
      <c r="N12" s="1"/>
      <c r="O12" s="1">
        <v>4</v>
      </c>
      <c r="P12" s="1">
        <v>4</v>
      </c>
      <c r="Q12" s="1">
        <v>3</v>
      </c>
      <c r="R12" s="1">
        <v>1</v>
      </c>
      <c r="S12" s="1">
        <v>9</v>
      </c>
      <c r="T12" s="1">
        <v>6</v>
      </c>
      <c r="U12" s="42"/>
      <c r="V12" s="35">
        <f t="shared" si="2"/>
        <v>55</v>
      </c>
      <c r="W12" s="32">
        <v>15</v>
      </c>
      <c r="X12" s="14"/>
      <c r="Y12" s="6">
        <f t="shared" si="3"/>
        <v>124</v>
      </c>
    </row>
    <row r="13" spans="1:25" ht="13.5">
      <c r="A13" s="16" t="s">
        <v>8</v>
      </c>
      <c r="B13" s="10">
        <v>1</v>
      </c>
      <c r="C13" s="1">
        <v>1</v>
      </c>
      <c r="D13" s="28"/>
      <c r="E13" s="35">
        <f t="shared" si="0"/>
        <v>2</v>
      </c>
      <c r="F13" s="10"/>
      <c r="G13" s="1"/>
      <c r="H13" s="1"/>
      <c r="I13" s="1"/>
      <c r="J13" s="1"/>
      <c r="K13" s="3"/>
      <c r="L13" s="1"/>
      <c r="M13" s="1"/>
      <c r="N13" s="1"/>
      <c r="O13" s="1"/>
      <c r="P13" s="1"/>
      <c r="Q13" s="1"/>
      <c r="R13" s="1"/>
      <c r="S13" s="1"/>
      <c r="T13" s="1"/>
      <c r="U13" s="42"/>
      <c r="V13" s="35"/>
      <c r="W13" s="32"/>
      <c r="X13" s="14"/>
      <c r="Y13" s="6">
        <f t="shared" si="3"/>
        <v>0</v>
      </c>
    </row>
    <row r="14" spans="1:25" ht="13.5">
      <c r="A14" s="16" t="s">
        <v>9</v>
      </c>
      <c r="B14" s="10">
        <v>14</v>
      </c>
      <c r="C14" s="1">
        <v>8</v>
      </c>
      <c r="D14" s="28">
        <v>5</v>
      </c>
      <c r="E14" s="35">
        <f t="shared" si="0"/>
        <v>27</v>
      </c>
      <c r="F14" s="10">
        <v>92</v>
      </c>
      <c r="G14" s="1">
        <v>8</v>
      </c>
      <c r="H14" s="1">
        <v>28</v>
      </c>
      <c r="I14" s="1">
        <v>1</v>
      </c>
      <c r="J14" s="1"/>
      <c r="K14" s="3">
        <f aca="true" t="shared" si="4" ref="K14:K31">SUM(F14:J14)</f>
        <v>129</v>
      </c>
      <c r="L14" s="1">
        <v>46</v>
      </c>
      <c r="M14" s="1"/>
      <c r="N14" s="1"/>
      <c r="O14" s="1">
        <v>19</v>
      </c>
      <c r="P14" s="1">
        <v>13</v>
      </c>
      <c r="Q14" s="1">
        <v>13</v>
      </c>
      <c r="R14" s="1">
        <v>9</v>
      </c>
      <c r="S14" s="1">
        <v>24</v>
      </c>
      <c r="T14" s="1">
        <v>16</v>
      </c>
      <c r="U14" s="42"/>
      <c r="V14" s="35">
        <f aca="true" t="shared" si="5" ref="V14:V33">SUM(K14:U14)</f>
        <v>269</v>
      </c>
      <c r="W14" s="32">
        <v>102</v>
      </c>
      <c r="X14" s="14"/>
      <c r="Y14" s="6">
        <f t="shared" si="3"/>
        <v>583</v>
      </c>
    </row>
    <row r="15" spans="1:25" ht="13.5">
      <c r="A15" s="16" t="s">
        <v>10</v>
      </c>
      <c r="B15" s="10">
        <v>5</v>
      </c>
      <c r="C15" s="1">
        <v>2</v>
      </c>
      <c r="D15" s="28">
        <v>2</v>
      </c>
      <c r="E15" s="35">
        <f t="shared" si="0"/>
        <v>9</v>
      </c>
      <c r="F15" s="10">
        <v>27</v>
      </c>
      <c r="G15" s="1">
        <v>1</v>
      </c>
      <c r="H15" s="1">
        <v>4</v>
      </c>
      <c r="I15" s="1"/>
      <c r="J15" s="1"/>
      <c r="K15" s="3">
        <f t="shared" si="4"/>
        <v>32</v>
      </c>
      <c r="L15" s="1">
        <v>17</v>
      </c>
      <c r="M15" s="1"/>
      <c r="N15" s="1"/>
      <c r="O15" s="1">
        <v>2</v>
      </c>
      <c r="P15" s="1">
        <v>5</v>
      </c>
      <c r="Q15" s="1">
        <v>4</v>
      </c>
      <c r="R15" s="1">
        <v>5</v>
      </c>
      <c r="S15" s="1">
        <v>10</v>
      </c>
      <c r="T15" s="1">
        <v>8</v>
      </c>
      <c r="U15" s="42"/>
      <c r="V15" s="35">
        <f t="shared" si="5"/>
        <v>83</v>
      </c>
      <c r="W15" s="32">
        <v>24</v>
      </c>
      <c r="X15" s="14"/>
      <c r="Y15" s="6">
        <f t="shared" si="3"/>
        <v>167</v>
      </c>
    </row>
    <row r="16" spans="1:25" ht="13.5">
      <c r="A16" s="16" t="s">
        <v>11</v>
      </c>
      <c r="B16" s="10">
        <v>4</v>
      </c>
      <c r="C16" s="1">
        <v>2</v>
      </c>
      <c r="D16" s="28">
        <v>1</v>
      </c>
      <c r="E16" s="35">
        <f t="shared" si="0"/>
        <v>7</v>
      </c>
      <c r="F16" s="10">
        <v>14</v>
      </c>
      <c r="G16" s="1"/>
      <c r="H16" s="1">
        <v>6</v>
      </c>
      <c r="I16" s="1">
        <v>3</v>
      </c>
      <c r="J16" s="1"/>
      <c r="K16" s="3">
        <f t="shared" si="4"/>
        <v>23</v>
      </c>
      <c r="L16" s="1">
        <v>13</v>
      </c>
      <c r="M16" s="1"/>
      <c r="N16" s="1"/>
      <c r="O16" s="1">
        <v>5</v>
      </c>
      <c r="P16" s="1">
        <v>4</v>
      </c>
      <c r="Q16" s="1">
        <v>2</v>
      </c>
      <c r="R16" s="1">
        <v>3</v>
      </c>
      <c r="S16" s="1">
        <v>6</v>
      </c>
      <c r="T16" s="1">
        <v>5</v>
      </c>
      <c r="U16" s="42"/>
      <c r="V16" s="35">
        <f t="shared" si="5"/>
        <v>61</v>
      </c>
      <c r="W16" s="32">
        <v>12</v>
      </c>
      <c r="X16" s="14"/>
      <c r="Y16" s="6">
        <f t="shared" si="3"/>
        <v>124</v>
      </c>
    </row>
    <row r="17" spans="1:25" ht="13.5">
      <c r="A17" s="16" t="s">
        <v>12</v>
      </c>
      <c r="B17" s="10">
        <v>14</v>
      </c>
      <c r="C17" s="1">
        <v>5</v>
      </c>
      <c r="D17" s="28">
        <v>3</v>
      </c>
      <c r="E17" s="35">
        <f t="shared" si="0"/>
        <v>22</v>
      </c>
      <c r="F17" s="10">
        <v>91</v>
      </c>
      <c r="G17" s="1">
        <v>6</v>
      </c>
      <c r="H17" s="1">
        <v>14</v>
      </c>
      <c r="I17" s="1"/>
      <c r="J17" s="1"/>
      <c r="K17" s="3">
        <f t="shared" si="4"/>
        <v>111</v>
      </c>
      <c r="L17" s="1">
        <v>35</v>
      </c>
      <c r="M17" s="1"/>
      <c r="N17" s="1"/>
      <c r="O17" s="1">
        <v>16</v>
      </c>
      <c r="P17" s="1">
        <v>15</v>
      </c>
      <c r="Q17" s="1">
        <v>9</v>
      </c>
      <c r="R17" s="1">
        <v>6</v>
      </c>
      <c r="S17" s="1">
        <v>27</v>
      </c>
      <c r="T17" s="1"/>
      <c r="U17" s="42"/>
      <c r="V17" s="35">
        <f t="shared" si="5"/>
        <v>219</v>
      </c>
      <c r="W17" s="32">
        <v>82</v>
      </c>
      <c r="X17" s="14"/>
      <c r="Y17" s="6">
        <f t="shared" si="3"/>
        <v>267</v>
      </c>
    </row>
    <row r="18" spans="1:25" ht="13.5">
      <c r="A18" s="16" t="s">
        <v>13</v>
      </c>
      <c r="B18" s="10">
        <v>4</v>
      </c>
      <c r="C18" s="1">
        <v>2</v>
      </c>
      <c r="D18" s="28"/>
      <c r="E18" s="35">
        <f t="shared" si="0"/>
        <v>6</v>
      </c>
      <c r="F18" s="10">
        <v>37</v>
      </c>
      <c r="G18" s="1"/>
      <c r="H18" s="1">
        <v>4</v>
      </c>
      <c r="I18" s="1"/>
      <c r="J18" s="1"/>
      <c r="K18" s="3">
        <f t="shared" si="4"/>
        <v>41</v>
      </c>
      <c r="L18" s="1">
        <v>20</v>
      </c>
      <c r="M18" s="1"/>
      <c r="N18" s="1"/>
      <c r="O18" s="1">
        <v>2</v>
      </c>
      <c r="P18" s="1">
        <v>5</v>
      </c>
      <c r="Q18" s="1">
        <v>2</v>
      </c>
      <c r="R18" s="1">
        <v>1</v>
      </c>
      <c r="S18" s="1">
        <v>7</v>
      </c>
      <c r="T18" s="1">
        <v>6</v>
      </c>
      <c r="U18" s="42"/>
      <c r="V18" s="35">
        <f t="shared" si="5"/>
        <v>84</v>
      </c>
      <c r="W18" s="32">
        <v>35</v>
      </c>
      <c r="X18" s="14"/>
      <c r="Y18" s="6">
        <f t="shared" si="3"/>
        <v>178</v>
      </c>
    </row>
    <row r="19" spans="1:25" ht="13.5">
      <c r="A19" s="16" t="s">
        <v>14</v>
      </c>
      <c r="B19" s="10">
        <v>5</v>
      </c>
      <c r="C19" s="1">
        <v>3</v>
      </c>
      <c r="D19" s="28">
        <v>2</v>
      </c>
      <c r="E19" s="35">
        <f t="shared" si="0"/>
        <v>10</v>
      </c>
      <c r="F19" s="10">
        <v>31</v>
      </c>
      <c r="G19" s="1">
        <v>1</v>
      </c>
      <c r="H19" s="1">
        <v>4</v>
      </c>
      <c r="I19" s="1"/>
      <c r="J19" s="1"/>
      <c r="K19" s="3">
        <f t="shared" si="4"/>
        <v>36</v>
      </c>
      <c r="L19" s="1">
        <v>14</v>
      </c>
      <c r="M19" s="1"/>
      <c r="N19" s="1"/>
      <c r="O19" s="1">
        <v>4</v>
      </c>
      <c r="P19" s="1">
        <v>5</v>
      </c>
      <c r="Q19" s="1">
        <v>4</v>
      </c>
      <c r="R19" s="11">
        <v>1</v>
      </c>
      <c r="S19" s="1">
        <v>5</v>
      </c>
      <c r="T19" s="1">
        <v>5</v>
      </c>
      <c r="U19" s="42"/>
      <c r="V19" s="35">
        <f t="shared" si="5"/>
        <v>74</v>
      </c>
      <c r="W19" s="32">
        <v>32</v>
      </c>
      <c r="X19" s="14"/>
      <c r="Y19" s="6">
        <f t="shared" si="3"/>
        <v>167</v>
      </c>
    </row>
    <row r="20" spans="1:25" ht="13.5">
      <c r="A20" s="16" t="s">
        <v>15</v>
      </c>
      <c r="B20" s="10">
        <v>6</v>
      </c>
      <c r="C20" s="1">
        <v>3</v>
      </c>
      <c r="D20" s="28">
        <v>2</v>
      </c>
      <c r="E20" s="35">
        <f t="shared" si="0"/>
        <v>11</v>
      </c>
      <c r="F20" s="10">
        <v>35</v>
      </c>
      <c r="G20" s="1">
        <v>5</v>
      </c>
      <c r="H20" s="1">
        <v>11</v>
      </c>
      <c r="I20" s="1">
        <v>3</v>
      </c>
      <c r="J20" s="1"/>
      <c r="K20" s="3">
        <f t="shared" si="4"/>
        <v>54</v>
      </c>
      <c r="L20" s="1">
        <v>25</v>
      </c>
      <c r="M20" s="1"/>
      <c r="N20" s="1"/>
      <c r="O20" s="1">
        <v>5</v>
      </c>
      <c r="P20" s="1">
        <v>7</v>
      </c>
      <c r="Q20" s="4">
        <v>3</v>
      </c>
      <c r="R20" s="1">
        <v>7</v>
      </c>
      <c r="S20" s="10">
        <v>10</v>
      </c>
      <c r="T20" s="1"/>
      <c r="U20" s="42"/>
      <c r="V20" s="35">
        <f t="shared" si="5"/>
        <v>111</v>
      </c>
      <c r="W20" s="32">
        <v>33</v>
      </c>
      <c r="X20" s="14"/>
      <c r="Y20" s="6">
        <f t="shared" si="3"/>
        <v>249</v>
      </c>
    </row>
    <row r="21" spans="1:25" ht="13.5">
      <c r="A21" s="16" t="s">
        <v>16</v>
      </c>
      <c r="B21" s="10">
        <v>4</v>
      </c>
      <c r="C21" s="1">
        <v>1</v>
      </c>
      <c r="D21" s="28">
        <v>1</v>
      </c>
      <c r="E21" s="35">
        <f t="shared" si="0"/>
        <v>6</v>
      </c>
      <c r="F21" s="10">
        <v>18</v>
      </c>
      <c r="G21" s="1">
        <v>1</v>
      </c>
      <c r="H21" s="1">
        <v>2</v>
      </c>
      <c r="I21" s="1"/>
      <c r="J21" s="1"/>
      <c r="K21" s="3">
        <f t="shared" si="4"/>
        <v>21</v>
      </c>
      <c r="L21" s="1">
        <v>9</v>
      </c>
      <c r="M21" s="1"/>
      <c r="N21" s="1"/>
      <c r="O21" s="1">
        <v>2</v>
      </c>
      <c r="P21" s="1">
        <v>4</v>
      </c>
      <c r="Q21" s="1">
        <v>2</v>
      </c>
      <c r="R21" s="2">
        <v>2</v>
      </c>
      <c r="S21" s="1">
        <v>4</v>
      </c>
      <c r="T21" s="1">
        <v>3</v>
      </c>
      <c r="U21" s="42"/>
      <c r="V21" s="35">
        <f t="shared" si="5"/>
        <v>47</v>
      </c>
      <c r="W21" s="32">
        <v>14</v>
      </c>
      <c r="X21" s="14"/>
      <c r="Y21" s="6">
        <f t="shared" si="3"/>
        <v>98</v>
      </c>
    </row>
    <row r="22" spans="1:25" ht="13.5">
      <c r="A22" s="16" t="s">
        <v>17</v>
      </c>
      <c r="B22" s="10">
        <v>3</v>
      </c>
      <c r="C22" s="1">
        <v>2</v>
      </c>
      <c r="D22" s="28">
        <v>1</v>
      </c>
      <c r="E22" s="35">
        <f t="shared" si="0"/>
        <v>6</v>
      </c>
      <c r="F22" s="10">
        <v>18</v>
      </c>
      <c r="G22" s="1">
        <v>1</v>
      </c>
      <c r="H22" s="1">
        <v>6</v>
      </c>
      <c r="I22" s="1"/>
      <c r="J22" s="1"/>
      <c r="K22" s="3">
        <f t="shared" si="4"/>
        <v>25</v>
      </c>
      <c r="L22" s="1">
        <v>6</v>
      </c>
      <c r="M22" s="1"/>
      <c r="N22" s="1"/>
      <c r="O22" s="1">
        <v>3</v>
      </c>
      <c r="P22" s="1">
        <v>4</v>
      </c>
      <c r="Q22" s="1">
        <v>3</v>
      </c>
      <c r="R22" s="1"/>
      <c r="S22" s="1">
        <v>4</v>
      </c>
      <c r="T22" s="1">
        <v>4</v>
      </c>
      <c r="U22" s="42"/>
      <c r="V22" s="35">
        <f t="shared" si="5"/>
        <v>49</v>
      </c>
      <c r="W22" s="32">
        <v>20</v>
      </c>
      <c r="X22" s="14"/>
      <c r="Y22" s="6">
        <f t="shared" si="3"/>
        <v>99</v>
      </c>
    </row>
    <row r="23" spans="1:25" ht="13.5">
      <c r="A23" s="16" t="s">
        <v>18</v>
      </c>
      <c r="B23" s="10">
        <v>1</v>
      </c>
      <c r="C23" s="1">
        <v>1</v>
      </c>
      <c r="D23" s="28"/>
      <c r="E23" s="35">
        <f t="shared" si="0"/>
        <v>2</v>
      </c>
      <c r="F23" s="10">
        <v>3</v>
      </c>
      <c r="G23" s="1"/>
      <c r="H23" s="1">
        <v>1</v>
      </c>
      <c r="I23" s="1"/>
      <c r="J23" s="1">
        <v>6</v>
      </c>
      <c r="K23" s="3">
        <f t="shared" si="4"/>
        <v>10</v>
      </c>
      <c r="L23" s="1">
        <v>3</v>
      </c>
      <c r="M23" s="1"/>
      <c r="N23" s="1"/>
      <c r="O23" s="1">
        <v>2</v>
      </c>
      <c r="P23" s="1">
        <v>1</v>
      </c>
      <c r="Q23" s="1">
        <v>1</v>
      </c>
      <c r="R23" s="1"/>
      <c r="S23" s="1"/>
      <c r="T23" s="1"/>
      <c r="U23" s="42"/>
      <c r="V23" s="35">
        <f t="shared" si="5"/>
        <v>17</v>
      </c>
      <c r="W23" s="32">
        <v>4</v>
      </c>
      <c r="X23" s="14"/>
      <c r="Y23" s="6">
        <f t="shared" si="3"/>
        <v>35</v>
      </c>
    </row>
    <row r="24" spans="1:25" ht="13.5">
      <c r="A24" s="16" t="s">
        <v>19</v>
      </c>
      <c r="B24" s="10">
        <v>30</v>
      </c>
      <c r="C24" s="1">
        <v>16</v>
      </c>
      <c r="D24" s="28">
        <v>17</v>
      </c>
      <c r="E24" s="35">
        <f t="shared" si="0"/>
        <v>63</v>
      </c>
      <c r="F24" s="10">
        <v>285</v>
      </c>
      <c r="G24" s="1">
        <v>16</v>
      </c>
      <c r="H24" s="1">
        <v>42</v>
      </c>
      <c r="I24" s="1">
        <v>1</v>
      </c>
      <c r="J24" s="1"/>
      <c r="K24" s="3">
        <f t="shared" si="4"/>
        <v>344</v>
      </c>
      <c r="L24" s="1">
        <v>116</v>
      </c>
      <c r="M24" s="1"/>
      <c r="N24" s="1"/>
      <c r="O24" s="1">
        <v>31</v>
      </c>
      <c r="P24" s="1">
        <v>30</v>
      </c>
      <c r="Q24" s="1">
        <v>32</v>
      </c>
      <c r="R24" s="1">
        <v>12</v>
      </c>
      <c r="S24" s="1">
        <v>95</v>
      </c>
      <c r="T24" s="1"/>
      <c r="U24" s="42"/>
      <c r="V24" s="35">
        <f t="shared" si="5"/>
        <v>660</v>
      </c>
      <c r="W24" s="32">
        <v>244</v>
      </c>
      <c r="X24" s="14"/>
      <c r="Y24" s="6">
        <f t="shared" si="3"/>
        <v>793</v>
      </c>
    </row>
    <row r="25" spans="1:25" ht="13.5">
      <c r="A25" s="16" t="s">
        <v>20</v>
      </c>
      <c r="B25" s="10">
        <v>5</v>
      </c>
      <c r="C25" s="1">
        <v>3</v>
      </c>
      <c r="D25" s="28">
        <v>7</v>
      </c>
      <c r="E25" s="35">
        <f t="shared" si="0"/>
        <v>15</v>
      </c>
      <c r="F25" s="10">
        <v>66</v>
      </c>
      <c r="G25" s="1">
        <v>4</v>
      </c>
      <c r="H25" s="1">
        <v>8</v>
      </c>
      <c r="I25" s="1">
        <v>2</v>
      </c>
      <c r="J25" s="1"/>
      <c r="K25" s="3">
        <f t="shared" si="4"/>
        <v>80</v>
      </c>
      <c r="L25" s="1">
        <v>37</v>
      </c>
      <c r="M25" s="1"/>
      <c r="N25" s="1"/>
      <c r="O25" s="1">
        <v>10</v>
      </c>
      <c r="P25" s="1">
        <v>5</v>
      </c>
      <c r="Q25" s="1">
        <v>10</v>
      </c>
      <c r="R25" s="1">
        <v>1</v>
      </c>
      <c r="S25" s="1">
        <v>24</v>
      </c>
      <c r="T25" s="1">
        <v>21</v>
      </c>
      <c r="U25" s="42"/>
      <c r="V25" s="35">
        <f t="shared" si="5"/>
        <v>188</v>
      </c>
      <c r="W25" s="32">
        <v>62</v>
      </c>
      <c r="X25" s="14"/>
      <c r="Y25" s="6">
        <f t="shared" si="3"/>
        <v>375</v>
      </c>
    </row>
    <row r="26" spans="1:25" ht="13.5">
      <c r="A26" s="16" t="s">
        <v>21</v>
      </c>
      <c r="B26" s="10">
        <v>4</v>
      </c>
      <c r="C26" s="1">
        <v>1</v>
      </c>
      <c r="D26" s="28"/>
      <c r="E26" s="35">
        <f t="shared" si="0"/>
        <v>5</v>
      </c>
      <c r="F26" s="10">
        <v>24</v>
      </c>
      <c r="G26" s="1"/>
      <c r="H26" s="1">
        <v>4</v>
      </c>
      <c r="I26" s="1"/>
      <c r="J26" s="1"/>
      <c r="K26" s="3">
        <f t="shared" si="4"/>
        <v>28</v>
      </c>
      <c r="L26" s="1">
        <v>12</v>
      </c>
      <c r="M26" s="1"/>
      <c r="N26" s="1"/>
      <c r="O26" s="1">
        <v>2</v>
      </c>
      <c r="P26" s="1">
        <v>4</v>
      </c>
      <c r="Q26" s="1">
        <v>1</v>
      </c>
      <c r="R26" s="1"/>
      <c r="S26" s="1">
        <v>6</v>
      </c>
      <c r="T26" s="1">
        <v>4</v>
      </c>
      <c r="U26" s="42"/>
      <c r="V26" s="35">
        <f t="shared" si="5"/>
        <v>57</v>
      </c>
      <c r="W26" s="32">
        <v>19</v>
      </c>
      <c r="X26" s="14"/>
      <c r="Y26" s="6">
        <f t="shared" si="3"/>
        <v>120</v>
      </c>
    </row>
    <row r="27" spans="1:25" ht="13.5">
      <c r="A27" s="16" t="s">
        <v>22</v>
      </c>
      <c r="B27" s="10">
        <v>2</v>
      </c>
      <c r="C27" s="1">
        <v>2</v>
      </c>
      <c r="D27" s="28">
        <v>1</v>
      </c>
      <c r="E27" s="35">
        <f t="shared" si="0"/>
        <v>5</v>
      </c>
      <c r="F27" s="10">
        <v>33</v>
      </c>
      <c r="G27" s="1">
        <v>1</v>
      </c>
      <c r="H27" s="1">
        <v>8</v>
      </c>
      <c r="I27" s="1"/>
      <c r="J27" s="1"/>
      <c r="K27" s="3">
        <f t="shared" si="4"/>
        <v>42</v>
      </c>
      <c r="L27" s="1">
        <v>12</v>
      </c>
      <c r="M27" s="1"/>
      <c r="N27" s="1"/>
      <c r="O27" s="1">
        <v>3</v>
      </c>
      <c r="P27" s="1">
        <v>2</v>
      </c>
      <c r="Q27" s="1">
        <v>2</v>
      </c>
      <c r="R27" s="1">
        <v>2</v>
      </c>
      <c r="S27" s="1">
        <v>9</v>
      </c>
      <c r="T27" s="1">
        <v>9</v>
      </c>
      <c r="U27" s="42"/>
      <c r="V27" s="35">
        <f t="shared" si="5"/>
        <v>81</v>
      </c>
      <c r="W27" s="32">
        <v>26</v>
      </c>
      <c r="X27" s="14"/>
      <c r="Y27" s="6">
        <f t="shared" si="3"/>
        <v>165</v>
      </c>
    </row>
    <row r="28" spans="1:25" ht="13.5">
      <c r="A28" s="16" t="s">
        <v>23</v>
      </c>
      <c r="B28" s="10">
        <v>6</v>
      </c>
      <c r="C28" s="1">
        <v>4</v>
      </c>
      <c r="D28" s="28">
        <v>4</v>
      </c>
      <c r="E28" s="35">
        <f t="shared" si="0"/>
        <v>14</v>
      </c>
      <c r="F28" s="10">
        <v>47</v>
      </c>
      <c r="G28" s="1">
        <v>2</v>
      </c>
      <c r="H28" s="1">
        <v>11</v>
      </c>
      <c r="I28" s="1">
        <v>10</v>
      </c>
      <c r="J28" s="1">
        <v>50</v>
      </c>
      <c r="K28" s="3">
        <f t="shared" si="4"/>
        <v>120</v>
      </c>
      <c r="L28" s="1">
        <v>19</v>
      </c>
      <c r="M28" s="1"/>
      <c r="N28" s="1"/>
      <c r="O28" s="1">
        <v>11</v>
      </c>
      <c r="P28" s="1">
        <v>6</v>
      </c>
      <c r="Q28" s="1">
        <v>8</v>
      </c>
      <c r="R28" s="1">
        <v>1</v>
      </c>
      <c r="S28" s="1">
        <v>13</v>
      </c>
      <c r="T28" s="1">
        <v>12</v>
      </c>
      <c r="U28" s="42"/>
      <c r="V28" s="35">
        <f t="shared" si="5"/>
        <v>190</v>
      </c>
      <c r="W28" s="32">
        <v>43</v>
      </c>
      <c r="X28" s="14"/>
      <c r="Y28" s="6">
        <f t="shared" si="3"/>
        <v>359</v>
      </c>
    </row>
    <row r="29" spans="1:25" ht="13.5">
      <c r="A29" s="16" t="s">
        <v>24</v>
      </c>
      <c r="B29" s="10">
        <v>2</v>
      </c>
      <c r="C29" s="1">
        <v>2</v>
      </c>
      <c r="D29" s="28">
        <v>2</v>
      </c>
      <c r="E29" s="35">
        <f t="shared" si="0"/>
        <v>6</v>
      </c>
      <c r="F29" s="10">
        <v>18</v>
      </c>
      <c r="G29" s="1"/>
      <c r="H29" s="1">
        <v>4</v>
      </c>
      <c r="I29" s="1"/>
      <c r="J29" s="1"/>
      <c r="K29" s="3">
        <f t="shared" si="4"/>
        <v>22</v>
      </c>
      <c r="L29" s="1">
        <v>7</v>
      </c>
      <c r="M29" s="1"/>
      <c r="N29" s="1"/>
      <c r="O29" s="1">
        <v>2</v>
      </c>
      <c r="P29" s="1">
        <v>2</v>
      </c>
      <c r="Q29" s="1">
        <v>4</v>
      </c>
      <c r="R29" s="1">
        <v>1</v>
      </c>
      <c r="S29" s="1">
        <v>3</v>
      </c>
      <c r="T29" s="1">
        <v>3</v>
      </c>
      <c r="U29" s="42"/>
      <c r="V29" s="35">
        <f t="shared" si="5"/>
        <v>44</v>
      </c>
      <c r="W29" s="32">
        <v>16</v>
      </c>
      <c r="X29" s="14"/>
      <c r="Y29" s="6">
        <f t="shared" si="3"/>
        <v>91</v>
      </c>
    </row>
    <row r="30" spans="1:25" ht="13.5">
      <c r="A30" s="16" t="s">
        <v>25</v>
      </c>
      <c r="B30" s="10">
        <v>3</v>
      </c>
      <c r="C30" s="1">
        <v>2</v>
      </c>
      <c r="D30" s="28">
        <v>1</v>
      </c>
      <c r="E30" s="35">
        <f t="shared" si="0"/>
        <v>6</v>
      </c>
      <c r="F30" s="10">
        <v>19</v>
      </c>
      <c r="G30" s="1"/>
      <c r="H30" s="1">
        <v>3</v>
      </c>
      <c r="I30" s="1">
        <v>2</v>
      </c>
      <c r="J30" s="1"/>
      <c r="K30" s="3">
        <f t="shared" si="4"/>
        <v>24</v>
      </c>
      <c r="L30" s="1">
        <v>10</v>
      </c>
      <c r="M30" s="1"/>
      <c r="N30" s="1"/>
      <c r="O30" s="1">
        <v>4</v>
      </c>
      <c r="P30" s="1">
        <v>3</v>
      </c>
      <c r="Q30" s="1">
        <v>3</v>
      </c>
      <c r="R30" s="1">
        <v>2</v>
      </c>
      <c r="S30" s="1">
        <v>6</v>
      </c>
      <c r="T30" s="1">
        <v>6</v>
      </c>
      <c r="U30" s="42"/>
      <c r="V30" s="35">
        <f t="shared" si="5"/>
        <v>58</v>
      </c>
      <c r="W30" s="32">
        <v>19</v>
      </c>
      <c r="X30" s="14"/>
      <c r="Y30" s="6">
        <f t="shared" si="3"/>
        <v>123</v>
      </c>
    </row>
    <row r="31" spans="1:25" ht="13.5">
      <c r="A31" s="16" t="s">
        <v>26</v>
      </c>
      <c r="B31" s="10">
        <v>3</v>
      </c>
      <c r="C31" s="1">
        <v>1</v>
      </c>
      <c r="D31" s="28">
        <v>1</v>
      </c>
      <c r="E31" s="35">
        <f t="shared" si="0"/>
        <v>5</v>
      </c>
      <c r="F31" s="10">
        <v>24</v>
      </c>
      <c r="G31" s="1"/>
      <c r="H31" s="1">
        <v>3</v>
      </c>
      <c r="I31" s="1"/>
      <c r="J31" s="1"/>
      <c r="K31" s="3">
        <f t="shared" si="4"/>
        <v>27</v>
      </c>
      <c r="L31" s="1">
        <v>10</v>
      </c>
      <c r="M31" s="1"/>
      <c r="N31" s="1"/>
      <c r="O31" s="1">
        <v>2</v>
      </c>
      <c r="P31" s="1">
        <v>4</v>
      </c>
      <c r="Q31" s="1">
        <v>2</v>
      </c>
      <c r="R31" s="1">
        <v>1</v>
      </c>
      <c r="S31" s="1">
        <v>4</v>
      </c>
      <c r="T31" s="1">
        <v>3</v>
      </c>
      <c r="U31" s="42"/>
      <c r="V31" s="35">
        <f t="shared" si="5"/>
        <v>53</v>
      </c>
      <c r="W31" s="32"/>
      <c r="X31" s="14"/>
      <c r="Y31" s="6">
        <f t="shared" si="3"/>
        <v>107</v>
      </c>
    </row>
    <row r="32" spans="1:25" ht="13.5">
      <c r="A32" s="16" t="s">
        <v>27</v>
      </c>
      <c r="B32" s="10">
        <v>1</v>
      </c>
      <c r="C32" s="1"/>
      <c r="D32" s="28"/>
      <c r="E32" s="35">
        <f t="shared" si="0"/>
        <v>1</v>
      </c>
      <c r="F32" s="10"/>
      <c r="G32" s="1"/>
      <c r="H32" s="1"/>
      <c r="I32" s="1"/>
      <c r="J32" s="1"/>
      <c r="K32" s="3"/>
      <c r="L32" s="1">
        <v>4</v>
      </c>
      <c r="M32" s="1"/>
      <c r="N32" s="1"/>
      <c r="O32" s="1">
        <v>1</v>
      </c>
      <c r="P32" s="1">
        <v>1</v>
      </c>
      <c r="Q32" s="1"/>
      <c r="R32" s="1"/>
      <c r="S32" s="1"/>
      <c r="T32" s="1"/>
      <c r="U32" s="42"/>
      <c r="V32" s="35">
        <f t="shared" si="5"/>
        <v>6</v>
      </c>
      <c r="W32" s="32"/>
      <c r="X32" s="14"/>
      <c r="Y32" s="6">
        <f t="shared" si="3"/>
        <v>16</v>
      </c>
    </row>
    <row r="33" spans="1:25" ht="13.5">
      <c r="A33" s="16" t="s">
        <v>28</v>
      </c>
      <c r="B33" s="10">
        <v>2</v>
      </c>
      <c r="C33" s="1">
        <v>2</v>
      </c>
      <c r="D33" s="28"/>
      <c r="E33" s="35">
        <f t="shared" si="0"/>
        <v>4</v>
      </c>
      <c r="F33" s="10">
        <v>6</v>
      </c>
      <c r="G33" s="1"/>
      <c r="H33" s="1">
        <v>2</v>
      </c>
      <c r="I33" s="1"/>
      <c r="J33" s="1"/>
      <c r="K33" s="3">
        <f>SUM(F33:J33)</f>
        <v>8</v>
      </c>
      <c r="L33" s="1">
        <v>7</v>
      </c>
      <c r="M33" s="1"/>
      <c r="N33" s="1"/>
      <c r="O33" s="1">
        <v>2</v>
      </c>
      <c r="P33" s="1">
        <v>2</v>
      </c>
      <c r="Q33" s="1">
        <v>2</v>
      </c>
      <c r="R33" s="1">
        <v>1</v>
      </c>
      <c r="S33" s="1">
        <v>2</v>
      </c>
      <c r="T33" s="1">
        <v>2</v>
      </c>
      <c r="U33" s="42"/>
      <c r="V33" s="35">
        <f t="shared" si="5"/>
        <v>26</v>
      </c>
      <c r="W33" s="32">
        <v>11</v>
      </c>
      <c r="X33" s="14"/>
      <c r="Y33" s="6">
        <f t="shared" si="3"/>
        <v>58</v>
      </c>
    </row>
    <row r="34" spans="1:25" ht="14.25" thickBot="1">
      <c r="A34" s="22" t="s">
        <v>29</v>
      </c>
      <c r="B34" s="12"/>
      <c r="C34" s="7"/>
      <c r="D34" s="29"/>
      <c r="E34" s="36"/>
      <c r="F34" s="12"/>
      <c r="G34" s="7"/>
      <c r="H34" s="7"/>
      <c r="I34" s="7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40"/>
      <c r="V34" s="36"/>
      <c r="W34" s="33"/>
      <c r="X34" s="23"/>
      <c r="Y34" s="6">
        <f t="shared" si="3"/>
        <v>0</v>
      </c>
    </row>
    <row r="35" spans="1:25" ht="14.25" thickBot="1">
      <c r="A35" s="17" t="s">
        <v>52</v>
      </c>
      <c r="B35" s="18">
        <f>SUM(B5:B34)</f>
        <v>177</v>
      </c>
      <c r="C35" s="19">
        <f>SUM(C5:C34)</f>
        <v>90</v>
      </c>
      <c r="D35" s="30">
        <f>SUM(D5:D34)</f>
        <v>55</v>
      </c>
      <c r="E35" s="37">
        <f>SUM(B35:D35)</f>
        <v>322</v>
      </c>
      <c r="F35" s="18">
        <f aca="true" t="shared" si="6" ref="F35:L35">SUM(F5:F34)</f>
        <v>1259</v>
      </c>
      <c r="G35" s="19">
        <f t="shared" si="6"/>
        <v>58</v>
      </c>
      <c r="H35" s="19">
        <f t="shared" si="6"/>
        <v>239</v>
      </c>
      <c r="I35" s="19">
        <f t="shared" si="6"/>
        <v>28</v>
      </c>
      <c r="J35" s="19">
        <f t="shared" si="6"/>
        <v>59</v>
      </c>
      <c r="K35" s="20">
        <f t="shared" si="6"/>
        <v>1643</v>
      </c>
      <c r="L35" s="19">
        <f t="shared" si="6"/>
        <v>623</v>
      </c>
      <c r="M35" s="19"/>
      <c r="N35" s="19"/>
      <c r="O35" s="19">
        <f aca="true" t="shared" si="7" ref="O35:T35">SUM(O5:O34)</f>
        <v>172</v>
      </c>
      <c r="P35" s="19">
        <f t="shared" si="7"/>
        <v>181</v>
      </c>
      <c r="Q35" s="19">
        <f t="shared" si="7"/>
        <v>139</v>
      </c>
      <c r="R35" s="19">
        <f t="shared" si="7"/>
        <v>96</v>
      </c>
      <c r="S35" s="19">
        <f t="shared" si="7"/>
        <v>364</v>
      </c>
      <c r="T35" s="19">
        <f t="shared" si="7"/>
        <v>183</v>
      </c>
      <c r="U35" s="43"/>
      <c r="V35" s="37">
        <f>SUM(K35:U35)</f>
        <v>3401</v>
      </c>
      <c r="W35" s="31">
        <f>SUM(W5:W34)</f>
        <v>1169</v>
      </c>
      <c r="X35" s="13"/>
      <c r="Y35" s="21">
        <f>SUM(Y5:Y34)</f>
        <v>6360</v>
      </c>
    </row>
    <row r="36" ht="13.5">
      <c r="Y36" t="s">
        <v>72</v>
      </c>
    </row>
    <row r="38" spans="1:5" ht="14.25" thickBot="1">
      <c r="A38" s="262" t="s">
        <v>57</v>
      </c>
      <c r="B38" s="262"/>
      <c r="C38" s="262"/>
      <c r="D38" s="262"/>
      <c r="E38" s="262"/>
    </row>
    <row r="39" spans="1:26" ht="13.5" customHeight="1">
      <c r="A39" s="243"/>
      <c r="B39" s="264" t="s">
        <v>62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6"/>
      <c r="O39" s="273" t="s">
        <v>72</v>
      </c>
      <c r="P39" s="281" t="s">
        <v>68</v>
      </c>
      <c r="Q39" s="282"/>
      <c r="R39" s="282"/>
      <c r="S39" s="282"/>
      <c r="T39" s="282"/>
      <c r="U39" s="282"/>
      <c r="V39" s="258" t="s">
        <v>71</v>
      </c>
      <c r="W39" s="258"/>
      <c r="X39" s="259"/>
      <c r="Y39" s="242" t="s">
        <v>69</v>
      </c>
      <c r="Z39" s="243" t="s">
        <v>77</v>
      </c>
    </row>
    <row r="40" spans="1:26" ht="13.5" customHeight="1">
      <c r="A40" s="244"/>
      <c r="B40" s="267" t="s">
        <v>58</v>
      </c>
      <c r="C40" s="269"/>
      <c r="D40" s="269"/>
      <c r="E40" s="269"/>
      <c r="F40" s="269"/>
      <c r="G40" s="269"/>
      <c r="H40" s="278" t="s">
        <v>59</v>
      </c>
      <c r="I40" s="279"/>
      <c r="J40" s="278" t="s">
        <v>60</v>
      </c>
      <c r="K40" s="279"/>
      <c r="L40" s="260" t="s">
        <v>61</v>
      </c>
      <c r="M40" s="276" t="s">
        <v>76</v>
      </c>
      <c r="N40" s="277"/>
      <c r="O40" s="274"/>
      <c r="P40" s="267"/>
      <c r="Q40" s="269"/>
      <c r="R40" s="269"/>
      <c r="S40" s="269"/>
      <c r="T40" s="269"/>
      <c r="U40" s="269"/>
      <c r="V40" s="260"/>
      <c r="W40" s="260"/>
      <c r="X40" s="241"/>
      <c r="Y40" s="240"/>
      <c r="Z40" s="244"/>
    </row>
    <row r="41" spans="1:26" ht="14.25" thickBot="1">
      <c r="A41" s="263"/>
      <c r="B41" s="12" t="s">
        <v>33</v>
      </c>
      <c r="C41" s="7" t="s">
        <v>36</v>
      </c>
      <c r="D41" s="7" t="s">
        <v>34</v>
      </c>
      <c r="E41" s="7" t="s">
        <v>35</v>
      </c>
      <c r="F41" s="7" t="s">
        <v>38</v>
      </c>
      <c r="G41" s="7" t="s">
        <v>49</v>
      </c>
      <c r="H41" s="7" t="s">
        <v>39</v>
      </c>
      <c r="I41" s="7" t="s">
        <v>40</v>
      </c>
      <c r="J41" s="7" t="s">
        <v>41</v>
      </c>
      <c r="K41" s="7" t="s">
        <v>42</v>
      </c>
      <c r="L41" s="280"/>
      <c r="M41" s="52" t="s">
        <v>45</v>
      </c>
      <c r="N41" s="50" t="s">
        <v>46</v>
      </c>
      <c r="O41" s="275"/>
      <c r="P41" s="27" t="s">
        <v>63</v>
      </c>
      <c r="Q41" s="24" t="s">
        <v>64</v>
      </c>
      <c r="R41" s="24" t="s">
        <v>65</v>
      </c>
      <c r="S41" s="24" t="s">
        <v>66</v>
      </c>
      <c r="T41" s="24" t="s">
        <v>43</v>
      </c>
      <c r="U41" s="24" t="s">
        <v>67</v>
      </c>
      <c r="V41" s="25" t="s">
        <v>63</v>
      </c>
      <c r="W41" s="26" t="s">
        <v>65</v>
      </c>
      <c r="X41" s="45" t="s">
        <v>66</v>
      </c>
      <c r="Y41" s="261"/>
      <c r="Z41" s="245"/>
    </row>
    <row r="42" spans="1:26" ht="13.5">
      <c r="A42" s="15" t="s">
        <v>0</v>
      </c>
      <c r="B42" s="9">
        <v>93</v>
      </c>
      <c r="C42" s="2">
        <v>3</v>
      </c>
      <c r="D42" s="2">
        <v>20</v>
      </c>
      <c r="E42" s="2"/>
      <c r="F42" s="2"/>
      <c r="G42" s="2"/>
      <c r="H42" s="2">
        <v>38</v>
      </c>
      <c r="I42" s="2">
        <v>12</v>
      </c>
      <c r="J42" s="2">
        <v>10</v>
      </c>
      <c r="K42" s="2">
        <v>7</v>
      </c>
      <c r="L42" s="2">
        <v>12</v>
      </c>
      <c r="M42" s="2">
        <v>28</v>
      </c>
      <c r="N42" s="13">
        <v>29</v>
      </c>
      <c r="O42" s="46">
        <f aca="true" t="shared" si="8" ref="O42:O49">SUM(B42:N42)</f>
        <v>252</v>
      </c>
      <c r="P42" s="9">
        <v>2</v>
      </c>
      <c r="Q42" s="2"/>
      <c r="R42" s="2">
        <v>7</v>
      </c>
      <c r="S42" s="2">
        <v>23</v>
      </c>
      <c r="T42" s="2"/>
      <c r="U42" s="2"/>
      <c r="V42" s="2">
        <v>1</v>
      </c>
      <c r="W42" s="2">
        <v>5</v>
      </c>
      <c r="X42" s="44">
        <v>23</v>
      </c>
      <c r="Y42" s="53">
        <f>SUM(P42:X42)</f>
        <v>61</v>
      </c>
      <c r="Z42" s="15"/>
    </row>
    <row r="43" spans="1:26" ht="13.5">
      <c r="A43" s="16" t="s">
        <v>1</v>
      </c>
      <c r="B43" s="10">
        <v>28</v>
      </c>
      <c r="C43" s="1">
        <v>1</v>
      </c>
      <c r="D43" s="1">
        <v>6</v>
      </c>
      <c r="E43" s="1">
        <v>2</v>
      </c>
      <c r="F43" s="1"/>
      <c r="G43" s="1"/>
      <c r="H43" s="1">
        <v>2</v>
      </c>
      <c r="I43" s="1">
        <v>3</v>
      </c>
      <c r="J43" s="1">
        <v>4</v>
      </c>
      <c r="K43" s="1">
        <v>2</v>
      </c>
      <c r="L43" s="1">
        <v>2</v>
      </c>
      <c r="M43" s="1">
        <v>3</v>
      </c>
      <c r="N43" s="14">
        <v>4</v>
      </c>
      <c r="O43" s="47">
        <f t="shared" si="8"/>
        <v>57</v>
      </c>
      <c r="P43" s="10">
        <v>2</v>
      </c>
      <c r="Q43" s="1"/>
      <c r="R43" s="1">
        <v>2</v>
      </c>
      <c r="S43" s="1">
        <v>8</v>
      </c>
      <c r="T43" s="1"/>
      <c r="U43" s="1"/>
      <c r="V43" s="1">
        <v>1</v>
      </c>
      <c r="W43" s="1">
        <v>2</v>
      </c>
      <c r="X43" s="28">
        <v>8</v>
      </c>
      <c r="Y43" s="54">
        <f>SUM(P43:X43)</f>
        <v>23</v>
      </c>
      <c r="Z43" s="16">
        <v>4</v>
      </c>
    </row>
    <row r="44" spans="1:26" ht="13.5">
      <c r="A44" s="16" t="s">
        <v>2</v>
      </c>
      <c r="B44" s="10">
        <v>84</v>
      </c>
      <c r="C44" s="1">
        <v>2</v>
      </c>
      <c r="D44" s="1">
        <v>18</v>
      </c>
      <c r="E44" s="1"/>
      <c r="F44" s="1"/>
      <c r="G44" s="1"/>
      <c r="H44" s="1">
        <v>48</v>
      </c>
      <c r="I44" s="1">
        <v>7</v>
      </c>
      <c r="J44" s="1">
        <v>13</v>
      </c>
      <c r="K44" s="1">
        <v>4</v>
      </c>
      <c r="L44" s="1">
        <v>9</v>
      </c>
      <c r="M44" s="1">
        <v>25</v>
      </c>
      <c r="N44" s="14">
        <v>22</v>
      </c>
      <c r="O44" s="47">
        <f t="shared" si="8"/>
        <v>232</v>
      </c>
      <c r="P44" s="10">
        <v>2</v>
      </c>
      <c r="Q44" s="1"/>
      <c r="R44" s="1"/>
      <c r="S44" s="1">
        <v>9</v>
      </c>
      <c r="T44" s="1"/>
      <c r="U44" s="1"/>
      <c r="V44" s="1"/>
      <c r="W44" s="1"/>
      <c r="X44" s="28">
        <v>9</v>
      </c>
      <c r="Y44" s="54">
        <f>SUM(P44:X44)</f>
        <v>20</v>
      </c>
      <c r="Z44" s="16">
        <v>6</v>
      </c>
    </row>
    <row r="45" spans="1:26" ht="13.5">
      <c r="A45" s="16" t="s">
        <v>5</v>
      </c>
      <c r="B45" s="10">
        <v>5</v>
      </c>
      <c r="C45" s="1"/>
      <c r="D45" s="1">
        <v>2</v>
      </c>
      <c r="E45" s="1"/>
      <c r="F45" s="1">
        <v>3</v>
      </c>
      <c r="G45" s="1"/>
      <c r="H45" s="1">
        <v>7</v>
      </c>
      <c r="I45" s="1"/>
      <c r="J45" s="1">
        <v>2</v>
      </c>
      <c r="K45" s="1"/>
      <c r="L45" s="1"/>
      <c r="M45" s="1">
        <v>1</v>
      </c>
      <c r="N45" s="14">
        <v>1</v>
      </c>
      <c r="O45" s="47">
        <f t="shared" si="8"/>
        <v>21</v>
      </c>
      <c r="P45" s="10"/>
      <c r="Q45" s="1"/>
      <c r="R45" s="1"/>
      <c r="S45" s="1"/>
      <c r="T45" s="1"/>
      <c r="U45" s="1"/>
      <c r="V45" s="1"/>
      <c r="W45" s="1"/>
      <c r="X45" s="28"/>
      <c r="Y45" s="54"/>
      <c r="Z45" s="16">
        <v>1</v>
      </c>
    </row>
    <row r="46" spans="1:26" ht="13.5">
      <c r="A46" s="16" t="s">
        <v>6</v>
      </c>
      <c r="B46" s="10">
        <v>4</v>
      </c>
      <c r="C46" s="1"/>
      <c r="D46" s="1">
        <v>1</v>
      </c>
      <c r="E46" s="1"/>
      <c r="F46" s="1"/>
      <c r="G46" s="1"/>
      <c r="H46" s="1">
        <v>3</v>
      </c>
      <c r="I46" s="1"/>
      <c r="J46" s="1">
        <v>1</v>
      </c>
      <c r="K46" s="1"/>
      <c r="L46" s="1"/>
      <c r="M46" s="1"/>
      <c r="N46" s="14"/>
      <c r="O46" s="47">
        <f t="shared" si="8"/>
        <v>9</v>
      </c>
      <c r="P46" s="10"/>
      <c r="Q46" s="1"/>
      <c r="R46" s="1"/>
      <c r="S46" s="1"/>
      <c r="T46" s="1"/>
      <c r="U46" s="1"/>
      <c r="V46" s="1"/>
      <c r="W46" s="1"/>
      <c r="X46" s="28"/>
      <c r="Y46" s="54"/>
      <c r="Z46" s="16">
        <v>1</v>
      </c>
    </row>
    <row r="47" spans="1:26" ht="13.5">
      <c r="A47" s="16" t="s">
        <v>3</v>
      </c>
      <c r="B47" s="10">
        <v>69</v>
      </c>
      <c r="C47" s="1">
        <v>1</v>
      </c>
      <c r="D47" s="1">
        <v>15</v>
      </c>
      <c r="E47" s="1"/>
      <c r="F47" s="1"/>
      <c r="G47" s="1"/>
      <c r="H47" s="1">
        <v>44</v>
      </c>
      <c r="I47" s="1">
        <v>11</v>
      </c>
      <c r="J47" s="1">
        <v>12</v>
      </c>
      <c r="K47" s="1">
        <v>8</v>
      </c>
      <c r="L47" s="1">
        <v>7</v>
      </c>
      <c r="M47" s="1">
        <v>16</v>
      </c>
      <c r="N47" s="14">
        <v>13</v>
      </c>
      <c r="O47" s="47">
        <f t="shared" si="8"/>
        <v>196</v>
      </c>
      <c r="P47" s="10"/>
      <c r="Q47" s="1">
        <v>1</v>
      </c>
      <c r="R47" s="1">
        <v>5</v>
      </c>
      <c r="S47" s="1">
        <v>16</v>
      </c>
      <c r="T47" s="1"/>
      <c r="U47" s="1"/>
      <c r="V47" s="1"/>
      <c r="W47" s="1">
        <v>5</v>
      </c>
      <c r="X47" s="28">
        <v>16</v>
      </c>
      <c r="Y47" s="54">
        <f>SUM(P47:X47)</f>
        <v>43</v>
      </c>
      <c r="Z47" s="16">
        <v>12</v>
      </c>
    </row>
    <row r="48" spans="1:26" ht="13.5">
      <c r="A48" s="16" t="s">
        <v>4</v>
      </c>
      <c r="B48" s="10">
        <v>61</v>
      </c>
      <c r="C48" s="1">
        <v>4</v>
      </c>
      <c r="D48" s="1">
        <v>7</v>
      </c>
      <c r="E48" s="1">
        <v>4</v>
      </c>
      <c r="F48" s="1"/>
      <c r="G48" s="1"/>
      <c r="H48" s="1">
        <v>32</v>
      </c>
      <c r="I48" s="1">
        <v>6</v>
      </c>
      <c r="J48" s="1">
        <v>9</v>
      </c>
      <c r="K48" s="1">
        <v>5</v>
      </c>
      <c r="L48" s="1">
        <v>8</v>
      </c>
      <c r="M48" s="1">
        <v>19</v>
      </c>
      <c r="N48" s="14"/>
      <c r="O48" s="47">
        <f t="shared" si="8"/>
        <v>155</v>
      </c>
      <c r="P48" s="10">
        <v>2</v>
      </c>
      <c r="Q48" s="1"/>
      <c r="R48" s="1">
        <v>3</v>
      </c>
      <c r="S48" s="1">
        <v>8</v>
      </c>
      <c r="T48" s="1"/>
      <c r="U48" s="1"/>
      <c r="V48" s="1">
        <v>2</v>
      </c>
      <c r="W48" s="1">
        <v>3</v>
      </c>
      <c r="X48" s="28">
        <v>6</v>
      </c>
      <c r="Y48" s="54">
        <f>SUM(P48:X48)</f>
        <v>24</v>
      </c>
      <c r="Z48" s="16"/>
    </row>
    <row r="49" spans="1:26" ht="13.5">
      <c r="A49" s="16" t="s">
        <v>7</v>
      </c>
      <c r="B49" s="10">
        <v>16</v>
      </c>
      <c r="C49" s="1"/>
      <c r="D49" s="1">
        <v>4</v>
      </c>
      <c r="E49" s="1"/>
      <c r="F49" s="1"/>
      <c r="G49" s="1"/>
      <c r="H49" s="1">
        <v>8</v>
      </c>
      <c r="I49" s="1">
        <v>4</v>
      </c>
      <c r="J49" s="1">
        <v>4</v>
      </c>
      <c r="K49" s="1">
        <v>3</v>
      </c>
      <c r="L49" s="1">
        <v>1</v>
      </c>
      <c r="M49" s="1">
        <v>9</v>
      </c>
      <c r="N49" s="14">
        <v>6</v>
      </c>
      <c r="O49" s="47">
        <f t="shared" si="8"/>
        <v>55</v>
      </c>
      <c r="P49" s="10"/>
      <c r="Q49" s="1"/>
      <c r="R49" s="1">
        <v>4</v>
      </c>
      <c r="S49" s="1">
        <v>2</v>
      </c>
      <c r="T49" s="1"/>
      <c r="U49" s="1"/>
      <c r="V49" s="1"/>
      <c r="W49" s="1">
        <v>6</v>
      </c>
      <c r="X49" s="28">
        <v>2</v>
      </c>
      <c r="Y49" s="54">
        <f>SUM(P49:X49)</f>
        <v>14</v>
      </c>
      <c r="Z49" s="16">
        <v>1</v>
      </c>
    </row>
    <row r="50" spans="1:26" ht="13.5">
      <c r="A50" s="16" t="s">
        <v>8</v>
      </c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4"/>
      <c r="O50" s="47"/>
      <c r="P50" s="10"/>
      <c r="Q50" s="1"/>
      <c r="R50" s="1"/>
      <c r="S50" s="1"/>
      <c r="T50" s="1"/>
      <c r="U50" s="1"/>
      <c r="V50" s="1"/>
      <c r="W50" s="1"/>
      <c r="X50" s="28"/>
      <c r="Y50" s="54"/>
      <c r="Z50" s="16"/>
    </row>
    <row r="51" spans="1:26" ht="13.5">
      <c r="A51" s="16" t="s">
        <v>9</v>
      </c>
      <c r="B51" s="10">
        <v>88</v>
      </c>
      <c r="C51" s="1">
        <v>5</v>
      </c>
      <c r="D51" s="1">
        <v>23</v>
      </c>
      <c r="E51" s="1">
        <v>1</v>
      </c>
      <c r="F51" s="1"/>
      <c r="G51" s="1"/>
      <c r="H51" s="1">
        <v>45</v>
      </c>
      <c r="I51" s="1">
        <v>19</v>
      </c>
      <c r="J51" s="1">
        <v>13</v>
      </c>
      <c r="K51" s="1">
        <v>13</v>
      </c>
      <c r="L51" s="1">
        <v>9</v>
      </c>
      <c r="M51" s="1">
        <v>15</v>
      </c>
      <c r="N51" s="14">
        <v>15</v>
      </c>
      <c r="O51" s="47">
        <f>SUM(B51:N51)</f>
        <v>246</v>
      </c>
      <c r="P51" s="10">
        <v>1</v>
      </c>
      <c r="Q51" s="1"/>
      <c r="R51" s="1">
        <v>4</v>
      </c>
      <c r="S51" s="1">
        <v>31</v>
      </c>
      <c r="T51" s="1"/>
      <c r="U51" s="1"/>
      <c r="V51" s="1">
        <v>1</v>
      </c>
      <c r="W51" s="1"/>
      <c r="X51" s="28">
        <v>31</v>
      </c>
      <c r="Y51" s="54">
        <f aca="true" t="shared" si="9" ref="Y51:Y70">SUM(P51:X51)</f>
        <v>68</v>
      </c>
      <c r="Z51" s="16"/>
    </row>
    <row r="52" spans="1:26" ht="13.5">
      <c r="A52" s="16" t="s">
        <v>10</v>
      </c>
      <c r="B52" s="10">
        <v>24</v>
      </c>
      <c r="C52" s="1"/>
      <c r="D52" s="1">
        <v>4</v>
      </c>
      <c r="E52" s="1"/>
      <c r="F52" s="1"/>
      <c r="G52" s="1"/>
      <c r="H52" s="1">
        <v>17</v>
      </c>
      <c r="I52" s="1">
        <v>2</v>
      </c>
      <c r="J52" s="1">
        <v>4</v>
      </c>
      <c r="K52" s="1">
        <v>4</v>
      </c>
      <c r="L52" s="1">
        <v>5</v>
      </c>
      <c r="M52" s="1">
        <v>9</v>
      </c>
      <c r="N52" s="14">
        <v>8</v>
      </c>
      <c r="O52" s="47">
        <f>SUM(B52:N52)</f>
        <v>77</v>
      </c>
      <c r="P52" s="10"/>
      <c r="Q52" s="1"/>
      <c r="R52" s="1">
        <v>1</v>
      </c>
      <c r="S52" s="1">
        <v>3</v>
      </c>
      <c r="T52" s="1"/>
      <c r="U52" s="1"/>
      <c r="V52" s="1"/>
      <c r="W52" s="1"/>
      <c r="X52" s="28">
        <v>3</v>
      </c>
      <c r="Y52" s="54">
        <f t="shared" si="9"/>
        <v>7</v>
      </c>
      <c r="Z52" s="16"/>
    </row>
    <row r="53" spans="1:26" ht="13.5">
      <c r="A53" s="16" t="s">
        <v>11</v>
      </c>
      <c r="B53" s="10">
        <v>13</v>
      </c>
      <c r="C53" s="1"/>
      <c r="D53" s="1">
        <v>1</v>
      </c>
      <c r="E53" s="1"/>
      <c r="F53" s="1"/>
      <c r="G53" s="1"/>
      <c r="H53" s="1">
        <v>13</v>
      </c>
      <c r="I53" s="1">
        <v>5</v>
      </c>
      <c r="J53" s="1">
        <v>4</v>
      </c>
      <c r="K53" s="1">
        <v>2</v>
      </c>
      <c r="L53" s="1">
        <v>3</v>
      </c>
      <c r="M53" s="1">
        <v>5</v>
      </c>
      <c r="N53" s="14">
        <v>5</v>
      </c>
      <c r="O53" s="47">
        <f>SUM(B53:N53)</f>
        <v>51</v>
      </c>
      <c r="P53" s="10"/>
      <c r="Q53" s="1"/>
      <c r="R53" s="1"/>
      <c r="S53" s="1">
        <v>6</v>
      </c>
      <c r="T53" s="1"/>
      <c r="U53" s="1"/>
      <c r="V53" s="1"/>
      <c r="W53" s="1"/>
      <c r="X53" s="28">
        <v>6</v>
      </c>
      <c r="Y53" s="54">
        <f t="shared" si="9"/>
        <v>12</v>
      </c>
      <c r="Z53" s="16">
        <v>1</v>
      </c>
    </row>
    <row r="54" spans="1:26" ht="13.5">
      <c r="A54" s="16" t="s">
        <v>12</v>
      </c>
      <c r="B54" s="1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4"/>
      <c r="O54" s="47"/>
      <c r="P54" s="10">
        <v>3</v>
      </c>
      <c r="Q54" s="1"/>
      <c r="R54" s="1">
        <v>3</v>
      </c>
      <c r="S54" s="1">
        <v>19</v>
      </c>
      <c r="T54" s="1"/>
      <c r="U54" s="1"/>
      <c r="V54" s="1">
        <v>1</v>
      </c>
      <c r="W54" s="1">
        <v>3</v>
      </c>
      <c r="X54" s="28">
        <v>19</v>
      </c>
      <c r="Y54" s="54">
        <f t="shared" si="9"/>
        <v>48</v>
      </c>
      <c r="Z54" s="16">
        <v>1</v>
      </c>
    </row>
    <row r="55" spans="1:26" ht="13.5">
      <c r="A55" s="16" t="s">
        <v>13</v>
      </c>
      <c r="B55" s="10">
        <v>34</v>
      </c>
      <c r="C55" s="1"/>
      <c r="D55" s="1">
        <v>4</v>
      </c>
      <c r="E55" s="1"/>
      <c r="F55" s="1"/>
      <c r="G55" s="1"/>
      <c r="H55" s="1">
        <v>15</v>
      </c>
      <c r="I55" s="1">
        <v>2</v>
      </c>
      <c r="J55" s="1">
        <v>5</v>
      </c>
      <c r="K55" s="1">
        <v>2</v>
      </c>
      <c r="L55" s="1">
        <v>1</v>
      </c>
      <c r="M55" s="1">
        <v>5</v>
      </c>
      <c r="N55" s="14">
        <v>6</v>
      </c>
      <c r="O55" s="47">
        <f aca="true" t="shared" si="10" ref="O55:O60">SUM(B55:N55)</f>
        <v>74</v>
      </c>
      <c r="P55" s="10"/>
      <c r="Q55" s="1"/>
      <c r="R55" s="1">
        <v>2</v>
      </c>
      <c r="S55" s="1">
        <v>8</v>
      </c>
      <c r="T55" s="1"/>
      <c r="U55" s="1"/>
      <c r="V55" s="1"/>
      <c r="W55" s="1">
        <v>2</v>
      </c>
      <c r="X55" s="28">
        <v>8</v>
      </c>
      <c r="Y55" s="54">
        <f t="shared" si="9"/>
        <v>20</v>
      </c>
      <c r="Z55" s="16">
        <v>3</v>
      </c>
    </row>
    <row r="56" spans="1:26" ht="13.5">
      <c r="A56" s="16" t="s">
        <v>14</v>
      </c>
      <c r="B56" s="10">
        <v>32</v>
      </c>
      <c r="C56" s="1"/>
      <c r="D56" s="1">
        <v>3</v>
      </c>
      <c r="E56" s="1"/>
      <c r="F56" s="1"/>
      <c r="G56" s="1"/>
      <c r="H56" s="1">
        <v>14</v>
      </c>
      <c r="I56" s="1">
        <v>4</v>
      </c>
      <c r="J56" s="1">
        <v>5</v>
      </c>
      <c r="K56" s="1">
        <v>4</v>
      </c>
      <c r="L56" s="1">
        <v>1</v>
      </c>
      <c r="M56" s="1">
        <v>5</v>
      </c>
      <c r="N56" s="14">
        <v>5</v>
      </c>
      <c r="O56" s="47">
        <f t="shared" si="10"/>
        <v>73</v>
      </c>
      <c r="P56" s="10"/>
      <c r="Q56" s="1"/>
      <c r="R56" s="1">
        <v>3</v>
      </c>
      <c r="S56" s="1">
        <v>7</v>
      </c>
      <c r="T56" s="1"/>
      <c r="U56" s="1"/>
      <c r="V56" s="1"/>
      <c r="W56" s="1">
        <v>3</v>
      </c>
      <c r="X56" s="28">
        <v>7</v>
      </c>
      <c r="Y56" s="54">
        <f t="shared" si="9"/>
        <v>20</v>
      </c>
      <c r="Z56" s="16">
        <v>1</v>
      </c>
    </row>
    <row r="57" spans="1:26" ht="13.5">
      <c r="A57" s="16" t="s">
        <v>15</v>
      </c>
      <c r="B57" s="10">
        <v>35</v>
      </c>
      <c r="C57" s="1">
        <v>4</v>
      </c>
      <c r="D57" s="1">
        <v>11</v>
      </c>
      <c r="E57" s="1"/>
      <c r="F57" s="1"/>
      <c r="G57" s="1"/>
      <c r="H57" s="1">
        <v>25</v>
      </c>
      <c r="I57" s="1">
        <v>5</v>
      </c>
      <c r="J57" s="1">
        <v>6</v>
      </c>
      <c r="K57" s="1">
        <v>3</v>
      </c>
      <c r="L57" s="1">
        <v>7</v>
      </c>
      <c r="M57" s="1">
        <v>7</v>
      </c>
      <c r="N57" s="14">
        <v>9</v>
      </c>
      <c r="O57" s="47">
        <f t="shared" si="10"/>
        <v>112</v>
      </c>
      <c r="P57" s="10">
        <v>2</v>
      </c>
      <c r="Q57" s="1">
        <v>4</v>
      </c>
      <c r="R57" s="1">
        <v>7</v>
      </c>
      <c r="S57" s="1"/>
      <c r="T57" s="1"/>
      <c r="U57" s="1"/>
      <c r="V57" s="1">
        <v>2</v>
      </c>
      <c r="W57" s="1">
        <v>4</v>
      </c>
      <c r="X57" s="28">
        <v>7</v>
      </c>
      <c r="Y57" s="54">
        <f t="shared" si="9"/>
        <v>26</v>
      </c>
      <c r="Z57" s="16">
        <v>1</v>
      </c>
    </row>
    <row r="58" spans="1:26" ht="13.5">
      <c r="A58" s="16" t="s">
        <v>16</v>
      </c>
      <c r="B58" s="10">
        <v>18</v>
      </c>
      <c r="C58" s="1">
        <v>1</v>
      </c>
      <c r="D58" s="1">
        <v>2</v>
      </c>
      <c r="E58" s="1"/>
      <c r="F58" s="1"/>
      <c r="G58" s="1"/>
      <c r="H58" s="1">
        <v>9</v>
      </c>
      <c r="I58" s="1">
        <v>2</v>
      </c>
      <c r="J58" s="1">
        <v>3</v>
      </c>
      <c r="K58" s="1">
        <v>1</v>
      </c>
      <c r="L58" s="1">
        <v>2</v>
      </c>
      <c r="M58" s="1">
        <v>4</v>
      </c>
      <c r="N58" s="14">
        <v>3</v>
      </c>
      <c r="O58" s="47">
        <f t="shared" si="10"/>
        <v>45</v>
      </c>
      <c r="P58" s="10"/>
      <c r="Q58" s="1"/>
      <c r="R58" s="1"/>
      <c r="S58" s="1">
        <v>3</v>
      </c>
      <c r="T58" s="1"/>
      <c r="U58" s="1"/>
      <c r="V58" s="1"/>
      <c r="W58" s="1"/>
      <c r="X58" s="28">
        <v>3</v>
      </c>
      <c r="Y58" s="54">
        <f t="shared" si="9"/>
        <v>6</v>
      </c>
      <c r="Z58" s="16"/>
    </row>
    <row r="59" spans="1:26" ht="13.5">
      <c r="A59" s="16" t="s">
        <v>17</v>
      </c>
      <c r="B59" s="10">
        <v>19</v>
      </c>
      <c r="C59" s="1">
        <v>1</v>
      </c>
      <c r="D59" s="1">
        <v>6</v>
      </c>
      <c r="E59" s="1"/>
      <c r="F59" s="1"/>
      <c r="G59" s="1"/>
      <c r="H59" s="1">
        <v>5</v>
      </c>
      <c r="I59" s="1">
        <v>3</v>
      </c>
      <c r="J59" s="1">
        <v>3</v>
      </c>
      <c r="K59" s="1">
        <v>2</v>
      </c>
      <c r="L59" s="1"/>
      <c r="M59" s="1">
        <v>4</v>
      </c>
      <c r="N59" s="14">
        <v>4</v>
      </c>
      <c r="O59" s="47">
        <f t="shared" si="10"/>
        <v>47</v>
      </c>
      <c r="P59" s="10"/>
      <c r="Q59" s="1"/>
      <c r="R59" s="1"/>
      <c r="S59" s="1">
        <v>3</v>
      </c>
      <c r="T59" s="1"/>
      <c r="U59" s="1"/>
      <c r="V59" s="1"/>
      <c r="W59" s="1"/>
      <c r="X59" s="28"/>
      <c r="Y59" s="54">
        <f t="shared" si="9"/>
        <v>3</v>
      </c>
      <c r="Z59" s="16">
        <v>1</v>
      </c>
    </row>
    <row r="60" spans="1:26" ht="13.5">
      <c r="A60" s="16" t="s">
        <v>18</v>
      </c>
      <c r="B60" s="10">
        <v>2</v>
      </c>
      <c r="C60" s="1"/>
      <c r="D60" s="1">
        <v>1</v>
      </c>
      <c r="E60" s="1"/>
      <c r="F60" s="1">
        <v>6</v>
      </c>
      <c r="G60" s="1"/>
      <c r="H60" s="1">
        <v>3</v>
      </c>
      <c r="I60" s="1">
        <v>2</v>
      </c>
      <c r="J60" s="1">
        <v>1</v>
      </c>
      <c r="K60" s="1">
        <v>1</v>
      </c>
      <c r="L60" s="1"/>
      <c r="M60" s="1"/>
      <c r="N60" s="14"/>
      <c r="O60" s="47">
        <f t="shared" si="10"/>
        <v>16</v>
      </c>
      <c r="P60" s="10"/>
      <c r="Q60" s="1"/>
      <c r="R60" s="1"/>
      <c r="S60" s="1">
        <v>1</v>
      </c>
      <c r="T60" s="1"/>
      <c r="U60" s="1"/>
      <c r="V60" s="1"/>
      <c r="W60" s="1"/>
      <c r="X60" s="28">
        <v>1</v>
      </c>
      <c r="Y60" s="54">
        <f t="shared" si="9"/>
        <v>2</v>
      </c>
      <c r="Z60" s="16">
        <v>4</v>
      </c>
    </row>
    <row r="61" spans="1:26" ht="13.5">
      <c r="A61" s="16" t="s">
        <v>19</v>
      </c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4"/>
      <c r="O61" s="47"/>
      <c r="P61" s="10"/>
      <c r="Q61" s="1"/>
      <c r="R61" s="1">
        <v>9</v>
      </c>
      <c r="S61" s="1">
        <v>60</v>
      </c>
      <c r="T61" s="1"/>
      <c r="U61" s="1"/>
      <c r="V61" s="1"/>
      <c r="W61" s="1">
        <v>7</v>
      </c>
      <c r="X61" s="28">
        <v>57</v>
      </c>
      <c r="Y61" s="54">
        <f t="shared" si="9"/>
        <v>133</v>
      </c>
      <c r="Z61" s="16"/>
    </row>
    <row r="62" spans="1:26" ht="13.5">
      <c r="A62" s="16" t="s">
        <v>20</v>
      </c>
      <c r="B62" s="10">
        <v>62</v>
      </c>
      <c r="C62" s="1">
        <v>4</v>
      </c>
      <c r="D62" s="1">
        <v>6</v>
      </c>
      <c r="E62" s="1"/>
      <c r="F62" s="1"/>
      <c r="G62" s="1"/>
      <c r="H62" s="1">
        <v>35</v>
      </c>
      <c r="I62" s="1">
        <v>7</v>
      </c>
      <c r="J62" s="1">
        <v>5</v>
      </c>
      <c r="K62" s="1">
        <v>5</v>
      </c>
      <c r="L62" s="1">
        <v>1</v>
      </c>
      <c r="M62" s="1">
        <v>23</v>
      </c>
      <c r="N62" s="14">
        <v>21</v>
      </c>
      <c r="O62" s="47">
        <f aca="true" t="shared" si="11" ref="O62:O72">SUM(B62:N62)</f>
        <v>169</v>
      </c>
      <c r="P62" s="10">
        <v>2</v>
      </c>
      <c r="Q62" s="1"/>
      <c r="R62" s="1">
        <v>2</v>
      </c>
      <c r="S62" s="1">
        <v>5</v>
      </c>
      <c r="T62" s="1"/>
      <c r="U62" s="1"/>
      <c r="V62" s="1">
        <v>2</v>
      </c>
      <c r="W62" s="1">
        <v>2</v>
      </c>
      <c r="X62" s="28">
        <v>5</v>
      </c>
      <c r="Y62" s="54">
        <f t="shared" si="9"/>
        <v>18</v>
      </c>
      <c r="Z62" s="16">
        <v>1</v>
      </c>
    </row>
    <row r="63" spans="1:26" ht="13.5">
      <c r="A63" s="16" t="s">
        <v>21</v>
      </c>
      <c r="B63" s="10">
        <v>24</v>
      </c>
      <c r="C63" s="1"/>
      <c r="D63" s="1">
        <v>4</v>
      </c>
      <c r="E63" s="1"/>
      <c r="F63" s="1"/>
      <c r="G63" s="1"/>
      <c r="H63" s="1">
        <v>12</v>
      </c>
      <c r="I63" s="1">
        <v>2</v>
      </c>
      <c r="J63" s="1">
        <v>4</v>
      </c>
      <c r="K63" s="1">
        <v>1</v>
      </c>
      <c r="L63" s="1"/>
      <c r="M63" s="1">
        <v>4</v>
      </c>
      <c r="N63" s="14">
        <v>4</v>
      </c>
      <c r="O63" s="47">
        <f t="shared" si="11"/>
        <v>55</v>
      </c>
      <c r="P63" s="10"/>
      <c r="Q63" s="1"/>
      <c r="R63" s="1">
        <v>1</v>
      </c>
      <c r="S63" s="1">
        <v>3</v>
      </c>
      <c r="T63" s="1"/>
      <c r="U63" s="1"/>
      <c r="V63" s="1"/>
      <c r="W63" s="1">
        <v>1</v>
      </c>
      <c r="X63" s="28">
        <v>3</v>
      </c>
      <c r="Y63" s="54">
        <f t="shared" si="9"/>
        <v>8</v>
      </c>
      <c r="Z63" s="16">
        <v>1</v>
      </c>
    </row>
    <row r="64" spans="1:26" ht="13.5">
      <c r="A64" s="16" t="s">
        <v>22</v>
      </c>
      <c r="B64" s="10">
        <v>33</v>
      </c>
      <c r="C64" s="1">
        <v>1</v>
      </c>
      <c r="D64" s="1">
        <v>8</v>
      </c>
      <c r="E64" s="1"/>
      <c r="F64" s="1"/>
      <c r="G64" s="1"/>
      <c r="H64" s="1">
        <v>11</v>
      </c>
      <c r="I64" s="1">
        <v>3</v>
      </c>
      <c r="J64" s="1">
        <v>2</v>
      </c>
      <c r="K64" s="1">
        <v>2</v>
      </c>
      <c r="L64" s="1">
        <v>2</v>
      </c>
      <c r="M64" s="1">
        <v>9</v>
      </c>
      <c r="N64" s="14">
        <v>9</v>
      </c>
      <c r="O64" s="47">
        <f t="shared" si="11"/>
        <v>80</v>
      </c>
      <c r="P64" s="10"/>
      <c r="Q64" s="1"/>
      <c r="R64" s="1"/>
      <c r="S64" s="1">
        <v>4</v>
      </c>
      <c r="T64" s="1"/>
      <c r="U64" s="1"/>
      <c r="V64" s="1"/>
      <c r="W64" s="1"/>
      <c r="X64" s="28"/>
      <c r="Y64" s="54">
        <f t="shared" si="9"/>
        <v>4</v>
      </c>
      <c r="Z64" s="16">
        <v>1</v>
      </c>
    </row>
    <row r="65" spans="1:26" ht="13.5">
      <c r="A65" s="16" t="s">
        <v>23</v>
      </c>
      <c r="B65" s="10">
        <v>39</v>
      </c>
      <c r="C65" s="1"/>
      <c r="D65" s="1">
        <v>9</v>
      </c>
      <c r="E65" s="1">
        <v>10</v>
      </c>
      <c r="F65" s="1">
        <v>50</v>
      </c>
      <c r="G65" s="1"/>
      <c r="H65" s="1">
        <v>18</v>
      </c>
      <c r="I65" s="1">
        <v>11</v>
      </c>
      <c r="J65" s="1">
        <v>2</v>
      </c>
      <c r="K65" s="1">
        <v>5</v>
      </c>
      <c r="L65" s="1">
        <v>1</v>
      </c>
      <c r="M65" s="1">
        <v>11</v>
      </c>
      <c r="N65" s="14">
        <v>12</v>
      </c>
      <c r="O65" s="47">
        <f t="shared" si="11"/>
        <v>168</v>
      </c>
      <c r="P65" s="10"/>
      <c r="Q65" s="1"/>
      <c r="R65" s="1"/>
      <c r="S65" s="1">
        <v>1</v>
      </c>
      <c r="T65" s="1"/>
      <c r="U65" s="1"/>
      <c r="V65" s="1"/>
      <c r="W65" s="1"/>
      <c r="X65" s="28"/>
      <c r="Y65" s="54">
        <f t="shared" si="9"/>
        <v>1</v>
      </c>
      <c r="Z65" s="16">
        <v>4</v>
      </c>
    </row>
    <row r="66" spans="1:26" ht="13.5">
      <c r="A66" s="16" t="s">
        <v>24</v>
      </c>
      <c r="B66" s="10">
        <v>17</v>
      </c>
      <c r="C66" s="1"/>
      <c r="D66" s="1">
        <v>4</v>
      </c>
      <c r="E66" s="1"/>
      <c r="F66" s="1"/>
      <c r="G66" s="1"/>
      <c r="H66" s="1">
        <v>6</v>
      </c>
      <c r="I66" s="1">
        <v>2</v>
      </c>
      <c r="J66" s="1">
        <v>1</v>
      </c>
      <c r="K66" s="1">
        <v>2</v>
      </c>
      <c r="L66" s="1">
        <v>1</v>
      </c>
      <c r="M66" s="1">
        <v>3</v>
      </c>
      <c r="N66" s="14">
        <v>3</v>
      </c>
      <c r="O66" s="47">
        <f t="shared" si="11"/>
        <v>39</v>
      </c>
      <c r="P66" s="10">
        <v>1</v>
      </c>
      <c r="Q66" s="1"/>
      <c r="R66" s="1"/>
      <c r="S66" s="1">
        <v>3</v>
      </c>
      <c r="T66" s="1"/>
      <c r="U66" s="1"/>
      <c r="V66" s="1">
        <v>1</v>
      </c>
      <c r="W66" s="1"/>
      <c r="X66" s="28">
        <v>3</v>
      </c>
      <c r="Y66" s="54">
        <f t="shared" si="9"/>
        <v>8</v>
      </c>
      <c r="Z66" s="16">
        <v>1</v>
      </c>
    </row>
    <row r="67" spans="1:26" ht="13.5">
      <c r="A67" s="16" t="s">
        <v>25</v>
      </c>
      <c r="B67" s="10">
        <v>17</v>
      </c>
      <c r="C67" s="1"/>
      <c r="D67" s="1">
        <v>3</v>
      </c>
      <c r="E67" s="1"/>
      <c r="F67" s="1"/>
      <c r="G67" s="1"/>
      <c r="H67" s="1">
        <v>9</v>
      </c>
      <c r="I67" s="1">
        <v>4</v>
      </c>
      <c r="J67" s="1">
        <v>3</v>
      </c>
      <c r="K67" s="1">
        <v>3</v>
      </c>
      <c r="L67" s="1">
        <v>2</v>
      </c>
      <c r="M67" s="1">
        <v>5</v>
      </c>
      <c r="N67" s="14">
        <v>5</v>
      </c>
      <c r="O67" s="47">
        <f t="shared" si="11"/>
        <v>51</v>
      </c>
      <c r="P67" s="10"/>
      <c r="Q67" s="1"/>
      <c r="R67" s="1">
        <v>1</v>
      </c>
      <c r="S67" s="1">
        <v>6</v>
      </c>
      <c r="T67" s="1"/>
      <c r="U67" s="1"/>
      <c r="V67" s="1"/>
      <c r="W67" s="1">
        <v>1</v>
      </c>
      <c r="X67" s="28">
        <v>6</v>
      </c>
      <c r="Y67" s="54">
        <f t="shared" si="9"/>
        <v>14</v>
      </c>
      <c r="Z67" s="16">
        <v>2</v>
      </c>
    </row>
    <row r="68" spans="1:26" ht="13.5">
      <c r="A68" s="16" t="s">
        <v>26</v>
      </c>
      <c r="B68" s="10">
        <v>23</v>
      </c>
      <c r="C68" s="1"/>
      <c r="D68" s="1">
        <v>3</v>
      </c>
      <c r="E68" s="1"/>
      <c r="F68" s="1"/>
      <c r="G68" s="1"/>
      <c r="H68" s="1">
        <v>10</v>
      </c>
      <c r="I68" s="1">
        <v>2</v>
      </c>
      <c r="J68" s="1">
        <v>3</v>
      </c>
      <c r="K68" s="1">
        <v>1</v>
      </c>
      <c r="L68" s="1">
        <v>1</v>
      </c>
      <c r="M68" s="1">
        <v>3</v>
      </c>
      <c r="N68" s="14">
        <v>4</v>
      </c>
      <c r="O68" s="47">
        <f t="shared" si="11"/>
        <v>50</v>
      </c>
      <c r="P68" s="10"/>
      <c r="Q68" s="1"/>
      <c r="R68" s="1"/>
      <c r="S68" s="1">
        <v>4</v>
      </c>
      <c r="T68" s="1"/>
      <c r="U68" s="1"/>
      <c r="V68" s="1"/>
      <c r="W68" s="1"/>
      <c r="X68" s="28"/>
      <c r="Y68" s="54">
        <f t="shared" si="9"/>
        <v>4</v>
      </c>
      <c r="Z68" s="16"/>
    </row>
    <row r="69" spans="1:26" ht="13.5">
      <c r="A69" s="16" t="s">
        <v>27</v>
      </c>
      <c r="B69" s="10"/>
      <c r="C69" s="1"/>
      <c r="D69" s="1"/>
      <c r="E69" s="1"/>
      <c r="F69" s="1"/>
      <c r="G69" s="1"/>
      <c r="H69" s="1">
        <v>4</v>
      </c>
      <c r="I69" s="1">
        <v>1</v>
      </c>
      <c r="J69" s="1">
        <v>1</v>
      </c>
      <c r="K69" s="1"/>
      <c r="L69" s="1"/>
      <c r="M69" s="1"/>
      <c r="N69" s="14"/>
      <c r="O69" s="47">
        <f t="shared" si="11"/>
        <v>6</v>
      </c>
      <c r="P69" s="10"/>
      <c r="Q69" s="1"/>
      <c r="R69" s="1">
        <v>1</v>
      </c>
      <c r="S69" s="1">
        <v>1</v>
      </c>
      <c r="T69" s="1"/>
      <c r="U69" s="1"/>
      <c r="V69" s="1"/>
      <c r="W69" s="1">
        <v>1</v>
      </c>
      <c r="X69" s="28">
        <v>1</v>
      </c>
      <c r="Y69" s="54">
        <f t="shared" si="9"/>
        <v>4</v>
      </c>
      <c r="Z69" s="16"/>
    </row>
    <row r="70" spans="1:26" ht="13.5">
      <c r="A70" s="16" t="s">
        <v>28</v>
      </c>
      <c r="B70" s="10">
        <v>6</v>
      </c>
      <c r="C70" s="1"/>
      <c r="D70" s="1">
        <v>2</v>
      </c>
      <c r="E70" s="1"/>
      <c r="F70" s="1"/>
      <c r="G70" s="1"/>
      <c r="H70" s="1">
        <v>7</v>
      </c>
      <c r="I70" s="1">
        <v>2</v>
      </c>
      <c r="J70" s="1">
        <v>2</v>
      </c>
      <c r="K70" s="1">
        <v>2</v>
      </c>
      <c r="L70" s="1">
        <v>1</v>
      </c>
      <c r="M70" s="1">
        <v>2</v>
      </c>
      <c r="N70" s="14">
        <v>2</v>
      </c>
      <c r="O70" s="47">
        <f t="shared" si="11"/>
        <v>26</v>
      </c>
      <c r="P70" s="10"/>
      <c r="Q70" s="1"/>
      <c r="R70" s="1"/>
      <c r="S70" s="1">
        <v>3</v>
      </c>
      <c r="T70" s="1"/>
      <c r="U70" s="1"/>
      <c r="V70" s="1"/>
      <c r="W70" s="1"/>
      <c r="X70" s="28">
        <v>3</v>
      </c>
      <c r="Y70" s="54">
        <f t="shared" si="9"/>
        <v>6</v>
      </c>
      <c r="Z70" s="16">
        <v>1</v>
      </c>
    </row>
    <row r="71" spans="1:26" ht="14.25" thickBot="1">
      <c r="A71" s="22" t="s">
        <v>29</v>
      </c>
      <c r="B71" s="1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23"/>
      <c r="O71" s="48">
        <f t="shared" si="11"/>
        <v>0</v>
      </c>
      <c r="P71" s="12"/>
      <c r="Q71" s="7"/>
      <c r="R71" s="7"/>
      <c r="S71" s="7"/>
      <c r="T71" s="7"/>
      <c r="U71" s="7"/>
      <c r="V71" s="7"/>
      <c r="W71" s="7"/>
      <c r="X71" s="29"/>
      <c r="Y71" s="55"/>
      <c r="Z71" s="57"/>
    </row>
    <row r="72" spans="1:26" ht="14.25" thickBot="1">
      <c r="A72" s="17" t="s">
        <v>52</v>
      </c>
      <c r="B72" s="18">
        <f>SUM(B42:B71)</f>
        <v>846</v>
      </c>
      <c r="C72" s="19">
        <f>SUM(C42:C71)</f>
        <v>27</v>
      </c>
      <c r="D72" s="19">
        <f>SUM(D42:D71)</f>
        <v>167</v>
      </c>
      <c r="E72" s="19">
        <f>SUM(E42:E71)</f>
        <v>17</v>
      </c>
      <c r="F72" s="19">
        <f>SUM(F42:F71)</f>
        <v>59</v>
      </c>
      <c r="G72" s="19"/>
      <c r="H72" s="19">
        <f aca="true" t="shared" si="12" ref="H72:N72">SUM(H42:H71)</f>
        <v>440</v>
      </c>
      <c r="I72" s="19">
        <f t="shared" si="12"/>
        <v>121</v>
      </c>
      <c r="J72" s="19">
        <f t="shared" si="12"/>
        <v>122</v>
      </c>
      <c r="K72" s="19">
        <f t="shared" si="12"/>
        <v>82</v>
      </c>
      <c r="L72" s="19">
        <f t="shared" si="12"/>
        <v>76</v>
      </c>
      <c r="M72" s="19">
        <f t="shared" si="12"/>
        <v>215</v>
      </c>
      <c r="N72" s="51">
        <f t="shared" si="12"/>
        <v>190</v>
      </c>
      <c r="O72" s="49">
        <f t="shared" si="11"/>
        <v>2362</v>
      </c>
      <c r="P72" s="18">
        <f>SUM(P42:P71)</f>
        <v>17</v>
      </c>
      <c r="Q72" s="19">
        <f>SUM(Q42:Q71)</f>
        <v>5</v>
      </c>
      <c r="R72" s="19">
        <f>SUM(R42:R71)</f>
        <v>55</v>
      </c>
      <c r="S72" s="19">
        <f>SUM(S42:S71)</f>
        <v>237</v>
      </c>
      <c r="T72" s="19"/>
      <c r="U72" s="19"/>
      <c r="V72" s="19">
        <f>SUM(V42:V71)</f>
        <v>11</v>
      </c>
      <c r="W72" s="19">
        <f>SUM(W42:W71)</f>
        <v>45</v>
      </c>
      <c r="X72" s="30">
        <f>SUM(X42:X71)</f>
        <v>227</v>
      </c>
      <c r="Y72" s="56">
        <f>SUM(P72:X72)</f>
        <v>597</v>
      </c>
      <c r="Z72" s="58"/>
    </row>
    <row r="77" spans="17:21" ht="13.5">
      <c r="Q77" s="2">
        <v>29</v>
      </c>
      <c r="R77" s="2">
        <v>30</v>
      </c>
      <c r="S77" s="2">
        <v>28</v>
      </c>
      <c r="T77" s="13">
        <v>29</v>
      </c>
      <c r="U77">
        <f>SUM(Q77:T77)</f>
        <v>116</v>
      </c>
    </row>
    <row r="78" spans="17:21" ht="13.5">
      <c r="Q78" s="1">
        <v>3</v>
      </c>
      <c r="R78" s="1">
        <v>4</v>
      </c>
      <c r="S78" s="1">
        <v>3</v>
      </c>
      <c r="T78" s="14">
        <v>4</v>
      </c>
      <c r="U78">
        <f>SUM(Q78:T78)</f>
        <v>14</v>
      </c>
    </row>
    <row r="79" spans="17:21" ht="13.5">
      <c r="Q79" s="1">
        <v>27</v>
      </c>
      <c r="R79" s="1">
        <v>22</v>
      </c>
      <c r="S79" s="1">
        <v>25</v>
      </c>
      <c r="T79" s="14">
        <v>22</v>
      </c>
      <c r="U79">
        <f>SUM(Q79:T79)</f>
        <v>96</v>
      </c>
    </row>
    <row r="80" spans="17:21" ht="13.5">
      <c r="Q80" s="1">
        <v>1</v>
      </c>
      <c r="R80" s="1">
        <v>1</v>
      </c>
      <c r="S80" s="1">
        <v>1</v>
      </c>
      <c r="T80" s="14">
        <v>1</v>
      </c>
      <c r="U80">
        <f>SUM(Q80:T80)</f>
        <v>4</v>
      </c>
    </row>
    <row r="81" spans="17:20" ht="13.5">
      <c r="Q81" s="1"/>
      <c r="R81" s="1"/>
      <c r="S81" s="1"/>
      <c r="T81" s="14"/>
    </row>
    <row r="82" spans="17:21" ht="13.5">
      <c r="Q82" s="1">
        <v>17</v>
      </c>
      <c r="R82" s="1">
        <v>13</v>
      </c>
      <c r="S82" s="1">
        <v>16</v>
      </c>
      <c r="T82" s="14">
        <v>13</v>
      </c>
      <c r="U82">
        <f>SUM(Q82:T82)</f>
        <v>59</v>
      </c>
    </row>
    <row r="83" spans="17:21" ht="13.5">
      <c r="Q83" s="1">
        <v>19</v>
      </c>
      <c r="R83" s="1"/>
      <c r="S83" s="1">
        <v>19</v>
      </c>
      <c r="T83" s="14"/>
      <c r="U83">
        <f>SUM(Q83:T83)</f>
        <v>38</v>
      </c>
    </row>
    <row r="84" spans="17:21" ht="13.5">
      <c r="Q84" s="1">
        <v>9</v>
      </c>
      <c r="R84" s="1">
        <v>6</v>
      </c>
      <c r="S84" s="1">
        <v>9</v>
      </c>
      <c r="T84" s="14">
        <v>6</v>
      </c>
      <c r="U84">
        <f>SUM(Q84:T84)</f>
        <v>30</v>
      </c>
    </row>
    <row r="85" spans="17:20" ht="13.5">
      <c r="Q85" s="1"/>
      <c r="R85" s="1"/>
      <c r="S85" s="1"/>
      <c r="T85" s="14"/>
    </row>
    <row r="86" spans="17:21" ht="13.5">
      <c r="Q86" s="1">
        <v>24</v>
      </c>
      <c r="R86" s="1">
        <v>16</v>
      </c>
      <c r="S86" s="1">
        <v>15</v>
      </c>
      <c r="T86" s="14">
        <v>15</v>
      </c>
      <c r="U86">
        <f aca="true" t="shared" si="13" ref="U86:U94">SUM(Q86:T86)</f>
        <v>70</v>
      </c>
    </row>
    <row r="87" spans="17:21" ht="13.5">
      <c r="Q87" s="1">
        <v>10</v>
      </c>
      <c r="R87" s="1">
        <v>8</v>
      </c>
      <c r="S87" s="1">
        <v>9</v>
      </c>
      <c r="T87" s="14">
        <v>8</v>
      </c>
      <c r="U87">
        <f t="shared" si="13"/>
        <v>35</v>
      </c>
    </row>
    <row r="88" spans="17:21" ht="13.5">
      <c r="Q88" s="1">
        <v>6</v>
      </c>
      <c r="R88" s="1">
        <v>5</v>
      </c>
      <c r="S88" s="1">
        <v>5</v>
      </c>
      <c r="T88" s="14">
        <v>5</v>
      </c>
      <c r="U88">
        <f t="shared" si="13"/>
        <v>21</v>
      </c>
    </row>
    <row r="89" spans="17:21" ht="13.5">
      <c r="Q89" s="1">
        <v>27</v>
      </c>
      <c r="R89" s="1"/>
      <c r="S89" s="1"/>
      <c r="T89" s="14"/>
      <c r="U89">
        <f t="shared" si="13"/>
        <v>27</v>
      </c>
    </row>
    <row r="90" spans="17:21" ht="13.5">
      <c r="Q90" s="1">
        <v>7</v>
      </c>
      <c r="R90" s="1">
        <v>6</v>
      </c>
      <c r="S90" s="1">
        <v>5</v>
      </c>
      <c r="T90" s="14">
        <v>6</v>
      </c>
      <c r="U90">
        <f t="shared" si="13"/>
        <v>24</v>
      </c>
    </row>
    <row r="91" spans="17:21" ht="13.5">
      <c r="Q91" s="1">
        <v>5</v>
      </c>
      <c r="R91" s="1">
        <v>5</v>
      </c>
      <c r="S91" s="1">
        <v>5</v>
      </c>
      <c r="T91" s="14">
        <v>5</v>
      </c>
      <c r="U91">
        <f t="shared" si="13"/>
        <v>20</v>
      </c>
    </row>
    <row r="92" spans="17:21" ht="13.5">
      <c r="Q92" s="10">
        <v>10</v>
      </c>
      <c r="R92" s="1"/>
      <c r="S92" s="1">
        <v>7</v>
      </c>
      <c r="T92" s="14">
        <v>9</v>
      </c>
      <c r="U92">
        <f t="shared" si="13"/>
        <v>26</v>
      </c>
    </row>
    <row r="93" spans="17:21" ht="13.5">
      <c r="Q93" s="1">
        <v>4</v>
      </c>
      <c r="R93" s="1">
        <v>3</v>
      </c>
      <c r="S93" s="1">
        <v>4</v>
      </c>
      <c r="T93" s="14">
        <v>3</v>
      </c>
      <c r="U93">
        <f t="shared" si="13"/>
        <v>14</v>
      </c>
    </row>
    <row r="94" spans="17:21" ht="13.5">
      <c r="Q94" s="1">
        <v>4</v>
      </c>
      <c r="R94" s="1">
        <v>4</v>
      </c>
      <c r="S94" s="1">
        <v>4</v>
      </c>
      <c r="T94" s="14">
        <v>4</v>
      </c>
      <c r="U94">
        <f t="shared" si="13"/>
        <v>16</v>
      </c>
    </row>
    <row r="95" spans="17:20" ht="13.5">
      <c r="Q95" s="1"/>
      <c r="R95" s="1"/>
      <c r="S95" s="1"/>
      <c r="T95" s="14"/>
    </row>
    <row r="96" spans="17:21" ht="13.5">
      <c r="Q96" s="1">
        <v>95</v>
      </c>
      <c r="R96" s="1"/>
      <c r="S96" s="1"/>
      <c r="T96" s="14"/>
      <c r="U96">
        <f aca="true" t="shared" si="14" ref="U96:U103">SUM(Q96:T96)</f>
        <v>95</v>
      </c>
    </row>
    <row r="97" spans="17:21" ht="13.5">
      <c r="Q97" s="1">
        <v>24</v>
      </c>
      <c r="R97" s="1">
        <v>21</v>
      </c>
      <c r="S97" s="1">
        <v>23</v>
      </c>
      <c r="T97" s="14">
        <v>21</v>
      </c>
      <c r="U97">
        <f t="shared" si="14"/>
        <v>89</v>
      </c>
    </row>
    <row r="98" spans="17:21" ht="13.5">
      <c r="Q98" s="1">
        <v>6</v>
      </c>
      <c r="R98" s="1">
        <v>4</v>
      </c>
      <c r="S98" s="1">
        <v>4</v>
      </c>
      <c r="T98" s="14">
        <v>4</v>
      </c>
      <c r="U98">
        <f t="shared" si="14"/>
        <v>18</v>
      </c>
    </row>
    <row r="99" spans="17:21" ht="13.5">
      <c r="Q99" s="1">
        <v>9</v>
      </c>
      <c r="R99" s="1">
        <v>9</v>
      </c>
      <c r="S99" s="1">
        <v>9</v>
      </c>
      <c r="T99" s="14">
        <v>9</v>
      </c>
      <c r="U99">
        <f t="shared" si="14"/>
        <v>36</v>
      </c>
    </row>
    <row r="100" spans="17:21" ht="13.5">
      <c r="Q100" s="1">
        <v>13</v>
      </c>
      <c r="R100" s="1">
        <v>12</v>
      </c>
      <c r="S100" s="1">
        <v>11</v>
      </c>
      <c r="T100" s="14">
        <v>12</v>
      </c>
      <c r="U100">
        <f t="shared" si="14"/>
        <v>48</v>
      </c>
    </row>
    <row r="101" spans="17:21" ht="13.5">
      <c r="Q101" s="1">
        <v>3</v>
      </c>
      <c r="R101" s="1">
        <v>3</v>
      </c>
      <c r="S101" s="1">
        <v>3</v>
      </c>
      <c r="T101" s="14">
        <v>3</v>
      </c>
      <c r="U101">
        <f t="shared" si="14"/>
        <v>12</v>
      </c>
    </row>
    <row r="102" spans="17:21" ht="13.5">
      <c r="Q102" s="1">
        <v>6</v>
      </c>
      <c r="R102" s="1">
        <v>6</v>
      </c>
      <c r="S102" s="1">
        <v>5</v>
      </c>
      <c r="T102" s="14">
        <v>5</v>
      </c>
      <c r="U102">
        <f t="shared" si="14"/>
        <v>22</v>
      </c>
    </row>
    <row r="103" spans="17:21" ht="13.5">
      <c r="Q103" s="1">
        <v>4</v>
      </c>
      <c r="R103" s="1">
        <v>3</v>
      </c>
      <c r="S103" s="1">
        <v>3</v>
      </c>
      <c r="T103" s="14">
        <v>4</v>
      </c>
      <c r="U103">
        <f t="shared" si="14"/>
        <v>14</v>
      </c>
    </row>
    <row r="104" spans="17:20" ht="13.5">
      <c r="Q104" s="1"/>
      <c r="R104" s="1"/>
      <c r="S104" s="1"/>
      <c r="T104" s="14"/>
    </row>
    <row r="105" spans="17:21" ht="13.5">
      <c r="Q105" s="1">
        <v>2</v>
      </c>
      <c r="R105" s="1">
        <v>2</v>
      </c>
      <c r="S105" s="1">
        <v>2</v>
      </c>
      <c r="T105" s="14">
        <v>2</v>
      </c>
      <c r="U105">
        <f>SUM(Q105:T105)</f>
        <v>8</v>
      </c>
    </row>
    <row r="106" spans="17:20" ht="14.25" thickBot="1">
      <c r="Q106" s="7"/>
      <c r="R106" s="7"/>
      <c r="S106" s="7"/>
      <c r="T106" s="23"/>
    </row>
    <row r="107" ht="13.5">
      <c r="U107">
        <f>SUM(U77:U106)</f>
        <v>952</v>
      </c>
    </row>
  </sheetData>
  <mergeCells count="30">
    <mergeCell ref="S3:U3"/>
    <mergeCell ref="F2:U2"/>
    <mergeCell ref="P39:U40"/>
    <mergeCell ref="F3:K3"/>
    <mergeCell ref="L3:O3"/>
    <mergeCell ref="P3:Q3"/>
    <mergeCell ref="R3:R4"/>
    <mergeCell ref="A38:E38"/>
    <mergeCell ref="A39:A41"/>
    <mergeCell ref="O39:O41"/>
    <mergeCell ref="M40:N40"/>
    <mergeCell ref="B39:N39"/>
    <mergeCell ref="B40:G40"/>
    <mergeCell ref="H40:I40"/>
    <mergeCell ref="J40:K40"/>
    <mergeCell ref="L40:L41"/>
    <mergeCell ref="A1:E1"/>
    <mergeCell ref="A2:A4"/>
    <mergeCell ref="B2:D2"/>
    <mergeCell ref="E2:E4"/>
    <mergeCell ref="B3:B4"/>
    <mergeCell ref="C3:C4"/>
    <mergeCell ref="D3:D4"/>
    <mergeCell ref="Z39:Z41"/>
    <mergeCell ref="V2:V4"/>
    <mergeCell ref="W2:W4"/>
    <mergeCell ref="X2:X4"/>
    <mergeCell ref="Y2:Y4"/>
    <mergeCell ref="V39:X40"/>
    <mergeCell ref="Y39:Y4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8" scale="87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workbookViewId="0" topLeftCell="A1">
      <selection activeCell="A1" sqref="A1:F1"/>
    </sheetView>
  </sheetViews>
  <sheetFormatPr defaultColWidth="9.00390625" defaultRowHeight="13.5"/>
  <cols>
    <col min="1" max="1" width="10.625" style="0" customWidth="1"/>
  </cols>
  <sheetData>
    <row r="1" spans="1:5" ht="14.25" thickBot="1">
      <c r="A1" s="262" t="s">
        <v>74</v>
      </c>
      <c r="B1" s="262"/>
      <c r="C1" s="262"/>
      <c r="D1" s="262"/>
      <c r="E1" s="262"/>
    </row>
    <row r="2" spans="1:23" ht="13.5">
      <c r="A2" s="243"/>
      <c r="B2" s="264" t="s">
        <v>53</v>
      </c>
      <c r="C2" s="265"/>
      <c r="D2" s="266"/>
      <c r="E2" s="246" t="s">
        <v>54</v>
      </c>
      <c r="F2" s="265" t="s">
        <v>55</v>
      </c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6"/>
      <c r="T2" s="246" t="s">
        <v>72</v>
      </c>
      <c r="U2" s="249" t="s">
        <v>51</v>
      </c>
      <c r="V2" s="252" t="s">
        <v>73</v>
      </c>
      <c r="W2" s="255" t="s">
        <v>70</v>
      </c>
    </row>
    <row r="3" spans="1:23" ht="13.5" customHeight="1">
      <c r="A3" s="244"/>
      <c r="B3" s="267" t="s">
        <v>30</v>
      </c>
      <c r="C3" s="269" t="s">
        <v>31</v>
      </c>
      <c r="D3" s="271" t="s">
        <v>32</v>
      </c>
      <c r="E3" s="247"/>
      <c r="F3" s="267" t="s">
        <v>37</v>
      </c>
      <c r="G3" s="269"/>
      <c r="H3" s="269"/>
      <c r="I3" s="269"/>
      <c r="J3" s="269"/>
      <c r="K3" s="269"/>
      <c r="L3" s="269" t="s">
        <v>47</v>
      </c>
      <c r="M3" s="269"/>
      <c r="N3" s="269" t="s">
        <v>48</v>
      </c>
      <c r="O3" s="269"/>
      <c r="P3" s="283" t="s">
        <v>43</v>
      </c>
      <c r="Q3" s="269" t="s">
        <v>90</v>
      </c>
      <c r="R3" s="269"/>
      <c r="S3" s="271"/>
      <c r="T3" s="247"/>
      <c r="U3" s="250"/>
      <c r="V3" s="253"/>
      <c r="W3" s="256"/>
    </row>
    <row r="4" spans="1:23" ht="14.25" thickBot="1">
      <c r="A4" s="263"/>
      <c r="B4" s="268"/>
      <c r="C4" s="270"/>
      <c r="D4" s="272"/>
      <c r="E4" s="248"/>
      <c r="F4" s="12" t="s">
        <v>33</v>
      </c>
      <c r="G4" s="7" t="s">
        <v>36</v>
      </c>
      <c r="H4" s="7" t="s">
        <v>34</v>
      </c>
      <c r="I4" s="7" t="s">
        <v>35</v>
      </c>
      <c r="J4" s="7" t="s">
        <v>38</v>
      </c>
      <c r="K4" s="8" t="s">
        <v>49</v>
      </c>
      <c r="L4" s="7" t="s">
        <v>39</v>
      </c>
      <c r="M4" s="7" t="s">
        <v>40</v>
      </c>
      <c r="N4" s="7" t="s">
        <v>41</v>
      </c>
      <c r="O4" s="7" t="s">
        <v>42</v>
      </c>
      <c r="P4" s="284"/>
      <c r="Q4" s="7" t="s">
        <v>45</v>
      </c>
      <c r="R4" s="7" t="s">
        <v>46</v>
      </c>
      <c r="S4" s="40" t="s">
        <v>50</v>
      </c>
      <c r="T4" s="248"/>
      <c r="U4" s="251"/>
      <c r="V4" s="254"/>
      <c r="W4" s="257"/>
    </row>
    <row r="5" spans="1:23" ht="13.5">
      <c r="A5" s="15" t="s">
        <v>0</v>
      </c>
      <c r="B5" s="9">
        <v>10</v>
      </c>
      <c r="C5" s="2">
        <v>7</v>
      </c>
      <c r="D5" s="44">
        <v>2</v>
      </c>
      <c r="E5" s="39">
        <f>SUM(B5:D5)</f>
        <v>19</v>
      </c>
      <c r="F5" s="9">
        <v>83</v>
      </c>
      <c r="G5" s="2">
        <v>2</v>
      </c>
      <c r="H5" s="2">
        <v>16</v>
      </c>
      <c r="I5" s="2"/>
      <c r="J5" s="2"/>
      <c r="K5" s="5"/>
      <c r="L5" s="2">
        <v>36</v>
      </c>
      <c r="M5" s="2">
        <v>10</v>
      </c>
      <c r="N5" s="2">
        <v>11</v>
      </c>
      <c r="O5" s="2">
        <v>8</v>
      </c>
      <c r="P5" s="2">
        <v>10</v>
      </c>
      <c r="Q5" s="2">
        <v>47</v>
      </c>
      <c r="R5" s="2">
        <v>45</v>
      </c>
      <c r="S5" s="41"/>
      <c r="T5" s="39">
        <f>SUM(F5:S5)</f>
        <v>268</v>
      </c>
      <c r="U5" s="38">
        <v>91</v>
      </c>
      <c r="V5" s="13"/>
      <c r="W5" s="6">
        <f>T5+M42+W42</f>
        <v>481</v>
      </c>
    </row>
    <row r="6" spans="1:23" ht="13.5">
      <c r="A6" s="59" t="s">
        <v>1</v>
      </c>
      <c r="B6" s="10"/>
      <c r="C6" s="1"/>
      <c r="D6" s="28"/>
      <c r="E6" s="35"/>
      <c r="F6" s="10"/>
      <c r="G6" s="1"/>
      <c r="H6" s="1"/>
      <c r="I6" s="1"/>
      <c r="J6" s="1"/>
      <c r="K6" s="3"/>
      <c r="L6" s="1"/>
      <c r="M6" s="1"/>
      <c r="N6" s="1"/>
      <c r="O6" s="1"/>
      <c r="P6" s="1"/>
      <c r="Q6" s="1"/>
      <c r="R6" s="1"/>
      <c r="S6" s="42"/>
      <c r="T6" s="35"/>
      <c r="U6" s="32"/>
      <c r="V6" s="14"/>
      <c r="W6" s="6">
        <f aca="true" t="shared" si="0" ref="W6:W35">T6+M43+W43</f>
        <v>0</v>
      </c>
    </row>
    <row r="7" spans="1:23" ht="13.5">
      <c r="A7" s="16" t="s">
        <v>2</v>
      </c>
      <c r="B7" s="10">
        <v>10</v>
      </c>
      <c r="C7" s="1">
        <v>3</v>
      </c>
      <c r="D7" s="28"/>
      <c r="E7" s="35">
        <f aca="true" t="shared" si="1" ref="E7:E32">SUM(B7:D7)</f>
        <v>13</v>
      </c>
      <c r="F7" s="10"/>
      <c r="G7" s="1"/>
      <c r="H7" s="1"/>
      <c r="I7" s="1"/>
      <c r="J7" s="1"/>
      <c r="K7" s="3"/>
      <c r="L7" s="1"/>
      <c r="M7" s="1"/>
      <c r="N7" s="1"/>
      <c r="O7" s="1"/>
      <c r="P7" s="1">
        <v>3</v>
      </c>
      <c r="Q7" s="1"/>
      <c r="R7" s="1"/>
      <c r="S7" s="42"/>
      <c r="T7" s="35">
        <f>SUM(F7:S7)</f>
        <v>3</v>
      </c>
      <c r="U7" s="32"/>
      <c r="V7" s="14"/>
      <c r="W7" s="6">
        <f t="shared" si="0"/>
        <v>9</v>
      </c>
    </row>
    <row r="8" spans="1:23" ht="13.5">
      <c r="A8" s="16" t="s">
        <v>5</v>
      </c>
      <c r="B8" s="10">
        <v>2</v>
      </c>
      <c r="C8" s="1"/>
      <c r="D8" s="28"/>
      <c r="E8" s="35">
        <f t="shared" si="1"/>
        <v>2</v>
      </c>
      <c r="F8" s="10">
        <v>5</v>
      </c>
      <c r="G8" s="1"/>
      <c r="H8" s="1">
        <v>2</v>
      </c>
      <c r="I8" s="1"/>
      <c r="J8" s="1">
        <v>3</v>
      </c>
      <c r="K8" s="3"/>
      <c r="L8" s="1">
        <v>3</v>
      </c>
      <c r="M8" s="1"/>
      <c r="N8" s="1">
        <v>2</v>
      </c>
      <c r="O8" s="1"/>
      <c r="P8" s="1"/>
      <c r="Q8" s="1">
        <v>2</v>
      </c>
      <c r="R8" s="1">
        <v>2</v>
      </c>
      <c r="S8" s="42"/>
      <c r="T8" s="35">
        <f>SUM(F8:S8)</f>
        <v>19</v>
      </c>
      <c r="U8" s="32">
        <v>7</v>
      </c>
      <c r="V8" s="14"/>
      <c r="W8" s="6">
        <f t="shared" si="0"/>
        <v>34</v>
      </c>
    </row>
    <row r="9" spans="1:23" ht="13.5">
      <c r="A9" s="16" t="s">
        <v>6</v>
      </c>
      <c r="B9" s="10">
        <v>1</v>
      </c>
      <c r="C9" s="1"/>
      <c r="D9" s="28"/>
      <c r="E9" s="35">
        <f t="shared" si="1"/>
        <v>1</v>
      </c>
      <c r="F9" s="10"/>
      <c r="G9" s="1"/>
      <c r="H9" s="1"/>
      <c r="I9" s="1"/>
      <c r="J9" s="1"/>
      <c r="K9" s="3"/>
      <c r="L9" s="1">
        <v>1</v>
      </c>
      <c r="M9" s="1"/>
      <c r="N9" s="1">
        <v>1</v>
      </c>
      <c r="O9" s="1"/>
      <c r="P9" s="1"/>
      <c r="Q9" s="1"/>
      <c r="R9" s="1"/>
      <c r="S9" s="42"/>
      <c r="T9" s="35">
        <f>SUM(F9:S9)</f>
        <v>2</v>
      </c>
      <c r="U9" s="32"/>
      <c r="V9" s="14"/>
      <c r="W9" s="6">
        <f t="shared" si="0"/>
        <v>4</v>
      </c>
    </row>
    <row r="10" spans="1:23" ht="13.5">
      <c r="A10" s="16" t="s">
        <v>3</v>
      </c>
      <c r="B10" s="10">
        <v>12</v>
      </c>
      <c r="C10" s="1">
        <v>6</v>
      </c>
      <c r="D10" s="28">
        <v>1</v>
      </c>
      <c r="E10" s="35">
        <f t="shared" si="1"/>
        <v>19</v>
      </c>
      <c r="F10" s="10"/>
      <c r="G10" s="1"/>
      <c r="H10" s="1"/>
      <c r="I10" s="1"/>
      <c r="J10" s="1"/>
      <c r="K10" s="3"/>
      <c r="L10" s="1">
        <v>40</v>
      </c>
      <c r="M10" s="1">
        <v>11</v>
      </c>
      <c r="N10" s="1">
        <v>11</v>
      </c>
      <c r="O10" s="1">
        <v>3</v>
      </c>
      <c r="P10" s="1">
        <v>6</v>
      </c>
      <c r="Q10" s="1"/>
      <c r="R10" s="1"/>
      <c r="S10" s="42"/>
      <c r="T10" s="35">
        <f>SUM(F10:S10)</f>
        <v>71</v>
      </c>
      <c r="U10" s="32"/>
      <c r="V10" s="14"/>
      <c r="W10" s="6">
        <f t="shared" si="0"/>
        <v>174</v>
      </c>
    </row>
    <row r="11" spans="1:23" ht="13.5">
      <c r="A11" s="59" t="s">
        <v>4</v>
      </c>
      <c r="B11" s="10">
        <v>10</v>
      </c>
      <c r="C11" s="1">
        <v>5</v>
      </c>
      <c r="D11" s="28">
        <v>1</v>
      </c>
      <c r="E11" s="35">
        <f t="shared" si="1"/>
        <v>16</v>
      </c>
      <c r="F11" s="10"/>
      <c r="G11" s="1"/>
      <c r="H11" s="1"/>
      <c r="I11" s="1"/>
      <c r="J11" s="1"/>
      <c r="K11" s="3"/>
      <c r="L11" s="1"/>
      <c r="M11" s="1"/>
      <c r="N11" s="1"/>
      <c r="O11" s="1"/>
      <c r="P11" s="1"/>
      <c r="Q11" s="1"/>
      <c r="R11" s="1"/>
      <c r="S11" s="42"/>
      <c r="T11" s="35"/>
      <c r="U11" s="32"/>
      <c r="V11" s="14"/>
      <c r="W11" s="6">
        <f t="shared" si="0"/>
        <v>14</v>
      </c>
    </row>
    <row r="12" spans="1:23" ht="13.5">
      <c r="A12" s="16" t="s">
        <v>7</v>
      </c>
      <c r="B12" s="10">
        <v>4</v>
      </c>
      <c r="C12" s="1">
        <v>2</v>
      </c>
      <c r="D12" s="28">
        <v>1</v>
      </c>
      <c r="E12" s="35">
        <f t="shared" si="1"/>
        <v>7</v>
      </c>
      <c r="F12" s="10"/>
      <c r="G12" s="1"/>
      <c r="H12" s="1"/>
      <c r="I12" s="1"/>
      <c r="J12" s="1"/>
      <c r="K12" s="3"/>
      <c r="L12" s="1">
        <v>8</v>
      </c>
      <c r="M12" s="1">
        <v>4</v>
      </c>
      <c r="N12" s="1">
        <v>4</v>
      </c>
      <c r="O12" s="1">
        <v>3</v>
      </c>
      <c r="P12" s="1"/>
      <c r="Q12" s="1"/>
      <c r="R12" s="1"/>
      <c r="S12" s="42"/>
      <c r="T12" s="35">
        <f>SUM(F12:S12)</f>
        <v>19</v>
      </c>
      <c r="U12" s="32"/>
      <c r="V12" s="14"/>
      <c r="W12" s="6">
        <f t="shared" si="0"/>
        <v>52</v>
      </c>
    </row>
    <row r="13" spans="1:23" ht="13.5">
      <c r="A13" s="16" t="s">
        <v>8</v>
      </c>
      <c r="B13" s="10">
        <v>1</v>
      </c>
      <c r="C13" s="1">
        <v>1</v>
      </c>
      <c r="D13" s="28"/>
      <c r="E13" s="35">
        <f t="shared" si="1"/>
        <v>2</v>
      </c>
      <c r="F13" s="10"/>
      <c r="G13" s="1"/>
      <c r="H13" s="1"/>
      <c r="I13" s="1"/>
      <c r="J13" s="1"/>
      <c r="K13" s="3"/>
      <c r="L13" s="1"/>
      <c r="M13" s="1"/>
      <c r="N13" s="1"/>
      <c r="O13" s="1"/>
      <c r="P13" s="1"/>
      <c r="Q13" s="1"/>
      <c r="R13" s="1"/>
      <c r="S13" s="42"/>
      <c r="T13" s="35"/>
      <c r="U13" s="32"/>
      <c r="V13" s="14"/>
      <c r="W13" s="6">
        <f t="shared" si="0"/>
        <v>0</v>
      </c>
    </row>
    <row r="14" spans="1:23" ht="13.5">
      <c r="A14" s="59" t="s">
        <v>9</v>
      </c>
      <c r="B14" s="10">
        <v>10</v>
      </c>
      <c r="C14" s="1">
        <v>8</v>
      </c>
      <c r="D14" s="28">
        <v>1</v>
      </c>
      <c r="E14" s="35">
        <f t="shared" si="1"/>
        <v>19</v>
      </c>
      <c r="F14" s="10"/>
      <c r="G14" s="1"/>
      <c r="H14" s="1"/>
      <c r="I14" s="1"/>
      <c r="J14" s="1"/>
      <c r="K14" s="3"/>
      <c r="L14" s="1"/>
      <c r="M14" s="1"/>
      <c r="N14" s="1"/>
      <c r="O14" s="1"/>
      <c r="P14" s="1"/>
      <c r="Q14" s="1"/>
      <c r="R14" s="1"/>
      <c r="S14" s="42"/>
      <c r="T14" s="35"/>
      <c r="U14" s="32"/>
      <c r="V14" s="14"/>
      <c r="W14" s="6">
        <f t="shared" si="0"/>
        <v>28</v>
      </c>
    </row>
    <row r="15" spans="1:23" ht="13.5">
      <c r="A15" s="16" t="s">
        <v>10</v>
      </c>
      <c r="B15" s="10">
        <v>4</v>
      </c>
      <c r="C15" s="1">
        <v>2</v>
      </c>
      <c r="D15" s="28"/>
      <c r="E15" s="35">
        <f t="shared" si="1"/>
        <v>6</v>
      </c>
      <c r="F15" s="10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42"/>
      <c r="T15" s="35"/>
      <c r="U15" s="32"/>
      <c r="V15" s="14"/>
      <c r="W15" s="6">
        <f t="shared" si="0"/>
        <v>2</v>
      </c>
    </row>
    <row r="16" spans="1:23" ht="13.5">
      <c r="A16" s="16" t="s">
        <v>11</v>
      </c>
      <c r="B16" s="10">
        <v>3</v>
      </c>
      <c r="C16" s="1">
        <v>2</v>
      </c>
      <c r="D16" s="28"/>
      <c r="E16" s="35">
        <f t="shared" si="1"/>
        <v>5</v>
      </c>
      <c r="F16" s="10"/>
      <c r="G16" s="1"/>
      <c r="H16" s="1"/>
      <c r="I16" s="1"/>
      <c r="J16" s="1"/>
      <c r="K16" s="3"/>
      <c r="L16" s="1"/>
      <c r="M16" s="1"/>
      <c r="N16" s="1"/>
      <c r="O16" s="1"/>
      <c r="P16" s="1"/>
      <c r="Q16" s="1"/>
      <c r="R16" s="1"/>
      <c r="S16" s="42"/>
      <c r="T16" s="35"/>
      <c r="U16" s="32"/>
      <c r="V16" s="14"/>
      <c r="W16" s="6">
        <f t="shared" si="0"/>
        <v>0</v>
      </c>
    </row>
    <row r="17" spans="1:23" ht="13.5">
      <c r="A17" s="16" t="s">
        <v>12</v>
      </c>
      <c r="B17" s="10">
        <v>7</v>
      </c>
      <c r="C17" s="1"/>
      <c r="D17" s="28"/>
      <c r="E17" s="35">
        <f t="shared" si="1"/>
        <v>7</v>
      </c>
      <c r="F17" s="10"/>
      <c r="G17" s="1"/>
      <c r="H17" s="1"/>
      <c r="I17" s="1"/>
      <c r="J17" s="1"/>
      <c r="K17" s="3"/>
      <c r="L17" s="1"/>
      <c r="M17" s="1"/>
      <c r="N17" s="1"/>
      <c r="O17" s="1"/>
      <c r="P17" s="1"/>
      <c r="Q17" s="1"/>
      <c r="R17" s="1"/>
      <c r="S17" s="42"/>
      <c r="T17" s="35"/>
      <c r="U17" s="32"/>
      <c r="V17" s="14"/>
      <c r="W17" s="6">
        <f t="shared" si="0"/>
        <v>0</v>
      </c>
    </row>
    <row r="18" spans="1:23" ht="13.5">
      <c r="A18" s="16" t="s">
        <v>13</v>
      </c>
      <c r="B18" s="10">
        <v>4</v>
      </c>
      <c r="C18" s="1">
        <v>2</v>
      </c>
      <c r="D18" s="28"/>
      <c r="E18" s="35">
        <f t="shared" si="1"/>
        <v>6</v>
      </c>
      <c r="F18" s="10"/>
      <c r="G18" s="1"/>
      <c r="H18" s="1"/>
      <c r="I18" s="1"/>
      <c r="J18" s="1"/>
      <c r="K18" s="3"/>
      <c r="L18" s="1">
        <v>4</v>
      </c>
      <c r="M18" s="1"/>
      <c r="N18" s="1"/>
      <c r="O18" s="1"/>
      <c r="P18" s="1"/>
      <c r="Q18" s="1"/>
      <c r="R18" s="1"/>
      <c r="S18" s="42"/>
      <c r="T18" s="35">
        <f>SUM(F18:S18)</f>
        <v>4</v>
      </c>
      <c r="U18" s="32"/>
      <c r="V18" s="14"/>
      <c r="W18" s="6">
        <f t="shared" si="0"/>
        <v>8</v>
      </c>
    </row>
    <row r="19" spans="1:23" ht="13.5">
      <c r="A19" s="16" t="s">
        <v>14</v>
      </c>
      <c r="B19" s="10">
        <v>5</v>
      </c>
      <c r="C19" s="1">
        <v>3</v>
      </c>
      <c r="D19" s="28"/>
      <c r="E19" s="35">
        <f t="shared" si="1"/>
        <v>8</v>
      </c>
      <c r="F19" s="10"/>
      <c r="G19" s="1"/>
      <c r="H19" s="1"/>
      <c r="I19" s="1"/>
      <c r="J19" s="1"/>
      <c r="K19" s="3"/>
      <c r="L19" s="1">
        <v>6</v>
      </c>
      <c r="M19" s="1">
        <v>2</v>
      </c>
      <c r="N19" s="1"/>
      <c r="O19" s="1"/>
      <c r="P19" s="11"/>
      <c r="Q19" s="1"/>
      <c r="R19" s="1"/>
      <c r="S19" s="42"/>
      <c r="T19" s="35">
        <f>SUM(F19:S19)</f>
        <v>8</v>
      </c>
      <c r="U19" s="32"/>
      <c r="V19" s="14"/>
      <c r="W19" s="6">
        <f t="shared" si="0"/>
        <v>20</v>
      </c>
    </row>
    <row r="20" spans="1:23" ht="13.5">
      <c r="A20" s="16" t="s">
        <v>15</v>
      </c>
      <c r="B20" s="10">
        <v>5</v>
      </c>
      <c r="C20" s="1">
        <v>3</v>
      </c>
      <c r="D20" s="28"/>
      <c r="E20" s="35">
        <f t="shared" si="1"/>
        <v>8</v>
      </c>
      <c r="F20" s="10"/>
      <c r="G20" s="1"/>
      <c r="H20" s="1"/>
      <c r="I20" s="1"/>
      <c r="J20" s="1"/>
      <c r="K20" s="3"/>
      <c r="L20" s="1"/>
      <c r="M20" s="1"/>
      <c r="N20" s="1">
        <v>6</v>
      </c>
      <c r="O20" s="4">
        <v>3</v>
      </c>
      <c r="P20" s="1">
        <v>3</v>
      </c>
      <c r="Q20" s="10"/>
      <c r="R20" s="1"/>
      <c r="S20" s="42"/>
      <c r="T20" s="35">
        <f>SUM(F20:S20)</f>
        <v>12</v>
      </c>
      <c r="U20" s="32"/>
      <c r="V20" s="14"/>
      <c r="W20" s="6">
        <f t="shared" si="0"/>
        <v>46</v>
      </c>
    </row>
    <row r="21" spans="1:23" ht="13.5">
      <c r="A21" s="16" t="s">
        <v>16</v>
      </c>
      <c r="B21" s="10">
        <v>4</v>
      </c>
      <c r="C21" s="1"/>
      <c r="D21" s="28"/>
      <c r="E21" s="35">
        <f t="shared" si="1"/>
        <v>4</v>
      </c>
      <c r="F21" s="10"/>
      <c r="G21" s="1"/>
      <c r="H21" s="1"/>
      <c r="I21" s="1"/>
      <c r="J21" s="1"/>
      <c r="K21" s="3"/>
      <c r="L21" s="1"/>
      <c r="M21" s="1"/>
      <c r="N21" s="1"/>
      <c r="O21" s="1"/>
      <c r="P21" s="2"/>
      <c r="Q21" s="1"/>
      <c r="R21" s="1"/>
      <c r="S21" s="42"/>
      <c r="T21" s="35"/>
      <c r="U21" s="32"/>
      <c r="V21" s="14"/>
      <c r="W21" s="6">
        <f t="shared" si="0"/>
        <v>0</v>
      </c>
    </row>
    <row r="22" spans="1:23" ht="13.5">
      <c r="A22" s="16" t="s">
        <v>17</v>
      </c>
      <c r="B22" s="10">
        <v>3</v>
      </c>
      <c r="C22" s="1">
        <v>1</v>
      </c>
      <c r="D22" s="28"/>
      <c r="E22" s="35">
        <f t="shared" si="1"/>
        <v>4</v>
      </c>
      <c r="F22" s="10"/>
      <c r="G22" s="1"/>
      <c r="H22" s="1"/>
      <c r="I22" s="1"/>
      <c r="J22" s="1"/>
      <c r="K22" s="3"/>
      <c r="L22" s="1"/>
      <c r="M22" s="1"/>
      <c r="N22" s="1"/>
      <c r="O22" s="1"/>
      <c r="P22" s="1"/>
      <c r="Q22" s="1"/>
      <c r="R22" s="1"/>
      <c r="S22" s="42"/>
      <c r="T22" s="35"/>
      <c r="U22" s="32"/>
      <c r="V22" s="14"/>
      <c r="W22" s="6">
        <f t="shared" si="0"/>
        <v>3</v>
      </c>
    </row>
    <row r="23" spans="1:23" ht="13.5">
      <c r="A23" s="16" t="s">
        <v>18</v>
      </c>
      <c r="B23" s="10">
        <v>1</v>
      </c>
      <c r="C23" s="1">
        <v>1</v>
      </c>
      <c r="D23" s="28"/>
      <c r="E23" s="35">
        <f t="shared" si="1"/>
        <v>2</v>
      </c>
      <c r="F23" s="10"/>
      <c r="G23" s="1"/>
      <c r="H23" s="1"/>
      <c r="I23" s="1"/>
      <c r="J23" s="1"/>
      <c r="K23" s="3"/>
      <c r="L23" s="1">
        <v>3</v>
      </c>
      <c r="M23" s="1">
        <v>2</v>
      </c>
      <c r="N23" s="1">
        <v>1</v>
      </c>
      <c r="O23" s="1">
        <v>1</v>
      </c>
      <c r="P23" s="1"/>
      <c r="Q23" s="1"/>
      <c r="R23" s="1"/>
      <c r="S23" s="42"/>
      <c r="T23" s="35">
        <f>SUM(F23:S23)</f>
        <v>7</v>
      </c>
      <c r="U23" s="32"/>
      <c r="V23" s="14"/>
      <c r="W23" s="6">
        <f t="shared" si="0"/>
        <v>15</v>
      </c>
    </row>
    <row r="24" spans="1:23" ht="13.5">
      <c r="A24" s="59" t="s">
        <v>19</v>
      </c>
      <c r="B24" s="10">
        <v>10</v>
      </c>
      <c r="C24" s="1">
        <v>4</v>
      </c>
      <c r="D24" s="28"/>
      <c r="E24" s="35">
        <f t="shared" si="1"/>
        <v>14</v>
      </c>
      <c r="F24" s="10"/>
      <c r="G24" s="1"/>
      <c r="H24" s="1"/>
      <c r="I24" s="1"/>
      <c r="J24" s="1"/>
      <c r="K24" s="3"/>
      <c r="L24" s="1"/>
      <c r="M24" s="1"/>
      <c r="N24" s="1"/>
      <c r="O24" s="1"/>
      <c r="P24" s="1"/>
      <c r="Q24" s="1"/>
      <c r="R24" s="1"/>
      <c r="S24" s="42"/>
      <c r="T24" s="35"/>
      <c r="U24" s="32"/>
      <c r="V24" s="14"/>
      <c r="W24" s="6">
        <f t="shared" si="0"/>
        <v>0</v>
      </c>
    </row>
    <row r="25" spans="1:23" ht="13.5">
      <c r="A25" s="16" t="s">
        <v>20</v>
      </c>
      <c r="B25" s="10">
        <v>5</v>
      </c>
      <c r="C25" s="1">
        <v>2</v>
      </c>
      <c r="D25" s="28"/>
      <c r="E25" s="35">
        <f t="shared" si="1"/>
        <v>7</v>
      </c>
      <c r="F25" s="10"/>
      <c r="G25" s="1"/>
      <c r="H25" s="1"/>
      <c r="I25" s="1"/>
      <c r="J25" s="1"/>
      <c r="K25" s="3"/>
      <c r="L25" s="1">
        <v>2</v>
      </c>
      <c r="M25" s="1"/>
      <c r="N25" s="1"/>
      <c r="O25" s="1"/>
      <c r="P25" s="1">
        <v>1</v>
      </c>
      <c r="Q25" s="1"/>
      <c r="R25" s="1"/>
      <c r="S25" s="42"/>
      <c r="T25" s="35">
        <f>SUM(F25:S25)</f>
        <v>3</v>
      </c>
      <c r="U25" s="32"/>
      <c r="V25" s="14"/>
      <c r="W25" s="6">
        <f t="shared" si="0"/>
        <v>6</v>
      </c>
    </row>
    <row r="26" spans="1:23" ht="13.5">
      <c r="A26" s="16" t="s">
        <v>21</v>
      </c>
      <c r="B26" s="10">
        <v>4</v>
      </c>
      <c r="C26" s="1">
        <v>1</v>
      </c>
      <c r="D26" s="28"/>
      <c r="E26" s="35">
        <f t="shared" si="1"/>
        <v>5</v>
      </c>
      <c r="F26" s="10"/>
      <c r="G26" s="1"/>
      <c r="H26" s="1"/>
      <c r="I26" s="1"/>
      <c r="J26" s="1"/>
      <c r="K26" s="3"/>
      <c r="L26" s="1"/>
      <c r="M26" s="1"/>
      <c r="N26" s="1"/>
      <c r="O26" s="1"/>
      <c r="P26" s="1"/>
      <c r="Q26" s="1"/>
      <c r="R26" s="1"/>
      <c r="S26" s="42"/>
      <c r="T26" s="35"/>
      <c r="U26" s="32"/>
      <c r="V26" s="14"/>
      <c r="W26" s="6">
        <f t="shared" si="0"/>
        <v>0</v>
      </c>
    </row>
    <row r="27" spans="1:23" ht="13.5">
      <c r="A27" s="16" t="s">
        <v>22</v>
      </c>
      <c r="B27" s="10">
        <v>2</v>
      </c>
      <c r="C27" s="1">
        <v>2</v>
      </c>
      <c r="D27" s="28"/>
      <c r="E27" s="35">
        <f t="shared" si="1"/>
        <v>4</v>
      </c>
      <c r="F27" s="10"/>
      <c r="G27" s="1"/>
      <c r="H27" s="1"/>
      <c r="I27" s="1"/>
      <c r="J27" s="1"/>
      <c r="K27" s="3"/>
      <c r="L27" s="1"/>
      <c r="M27" s="1"/>
      <c r="N27" s="1"/>
      <c r="O27" s="1"/>
      <c r="P27" s="1"/>
      <c r="Q27" s="1"/>
      <c r="R27" s="1"/>
      <c r="S27" s="42"/>
      <c r="T27" s="35"/>
      <c r="U27" s="32"/>
      <c r="V27" s="14"/>
      <c r="W27" s="6">
        <f t="shared" si="0"/>
        <v>0</v>
      </c>
    </row>
    <row r="28" spans="1:23" ht="13.5">
      <c r="A28" s="16" t="s">
        <v>23</v>
      </c>
      <c r="B28" s="10">
        <v>6</v>
      </c>
      <c r="C28" s="1">
        <v>4</v>
      </c>
      <c r="D28" s="28"/>
      <c r="E28" s="35">
        <f t="shared" si="1"/>
        <v>10</v>
      </c>
      <c r="F28" s="10"/>
      <c r="G28" s="1"/>
      <c r="H28" s="1"/>
      <c r="I28" s="1"/>
      <c r="J28" s="1"/>
      <c r="K28" s="3"/>
      <c r="L28" s="1">
        <v>4</v>
      </c>
      <c r="M28" s="1">
        <v>5</v>
      </c>
      <c r="N28" s="1">
        <v>6</v>
      </c>
      <c r="O28" s="1">
        <v>4</v>
      </c>
      <c r="P28" s="1"/>
      <c r="Q28" s="1"/>
      <c r="R28" s="1"/>
      <c r="S28" s="42"/>
      <c r="T28" s="35">
        <f>SUM(F28:S28)</f>
        <v>19</v>
      </c>
      <c r="U28" s="32"/>
      <c r="V28" s="14"/>
      <c r="W28" s="6">
        <f t="shared" si="0"/>
        <v>34</v>
      </c>
    </row>
    <row r="29" spans="1:23" ht="13.5">
      <c r="A29" s="16" t="s">
        <v>24</v>
      </c>
      <c r="B29" s="10">
        <v>1</v>
      </c>
      <c r="C29" s="1">
        <v>2</v>
      </c>
      <c r="D29" s="28"/>
      <c r="E29" s="35">
        <f t="shared" si="1"/>
        <v>3</v>
      </c>
      <c r="F29" s="10"/>
      <c r="G29" s="1"/>
      <c r="H29" s="1"/>
      <c r="I29" s="1"/>
      <c r="J29" s="1"/>
      <c r="K29" s="3"/>
      <c r="L29" s="1"/>
      <c r="M29" s="1"/>
      <c r="N29" s="1"/>
      <c r="O29" s="1"/>
      <c r="P29" s="1"/>
      <c r="Q29" s="1"/>
      <c r="R29" s="1"/>
      <c r="S29" s="42"/>
      <c r="T29" s="35"/>
      <c r="U29" s="32"/>
      <c r="V29" s="14"/>
      <c r="W29" s="6">
        <f t="shared" si="0"/>
        <v>0</v>
      </c>
    </row>
    <row r="30" spans="1:23" ht="13.5">
      <c r="A30" s="16" t="s">
        <v>25</v>
      </c>
      <c r="B30" s="10">
        <v>3</v>
      </c>
      <c r="C30" s="1">
        <v>2</v>
      </c>
      <c r="D30" s="28"/>
      <c r="E30" s="35">
        <f t="shared" si="1"/>
        <v>5</v>
      </c>
      <c r="F30" s="10"/>
      <c r="G30" s="1"/>
      <c r="H30" s="1"/>
      <c r="I30" s="1"/>
      <c r="J30" s="1"/>
      <c r="K30" s="3"/>
      <c r="L30" s="1">
        <v>4</v>
      </c>
      <c r="M30" s="1">
        <v>3</v>
      </c>
      <c r="N30" s="1">
        <v>3</v>
      </c>
      <c r="O30" s="1">
        <v>2</v>
      </c>
      <c r="P30" s="1"/>
      <c r="Q30" s="1"/>
      <c r="R30" s="1"/>
      <c r="S30" s="42"/>
      <c r="T30" s="35">
        <f>SUM(F30:S30)</f>
        <v>12</v>
      </c>
      <c r="U30" s="32"/>
      <c r="V30" s="14"/>
      <c r="W30" s="6">
        <f t="shared" si="0"/>
        <v>36</v>
      </c>
    </row>
    <row r="31" spans="1:23" ht="13.5">
      <c r="A31" s="16" t="s">
        <v>26</v>
      </c>
      <c r="B31" s="10">
        <v>3</v>
      </c>
      <c r="C31" s="1">
        <v>1</v>
      </c>
      <c r="D31" s="28"/>
      <c r="E31" s="35">
        <f t="shared" si="1"/>
        <v>4</v>
      </c>
      <c r="F31" s="10"/>
      <c r="G31" s="1"/>
      <c r="H31" s="1"/>
      <c r="I31" s="1"/>
      <c r="J31" s="1"/>
      <c r="K31" s="3"/>
      <c r="L31" s="1">
        <v>9</v>
      </c>
      <c r="M31" s="1"/>
      <c r="N31" s="1"/>
      <c r="O31" s="1"/>
      <c r="P31" s="1"/>
      <c r="Q31" s="1"/>
      <c r="R31" s="1"/>
      <c r="S31" s="42"/>
      <c r="T31" s="35">
        <f>SUM(F31:S31)</f>
        <v>9</v>
      </c>
      <c r="U31" s="32"/>
      <c r="V31" s="14"/>
      <c r="W31" s="6">
        <f t="shared" si="0"/>
        <v>18</v>
      </c>
    </row>
    <row r="32" spans="1:23" ht="13.5">
      <c r="A32" s="16" t="s">
        <v>27</v>
      </c>
      <c r="B32" s="10">
        <v>1</v>
      </c>
      <c r="C32" s="1"/>
      <c r="D32" s="28"/>
      <c r="E32" s="35">
        <f t="shared" si="1"/>
        <v>1</v>
      </c>
      <c r="F32" s="10"/>
      <c r="G32" s="1"/>
      <c r="H32" s="1"/>
      <c r="I32" s="1"/>
      <c r="J32" s="1"/>
      <c r="K32" s="3"/>
      <c r="L32" s="1">
        <v>3</v>
      </c>
      <c r="M32" s="1"/>
      <c r="N32" s="1">
        <v>1</v>
      </c>
      <c r="O32" s="1"/>
      <c r="P32" s="1"/>
      <c r="Q32" s="1"/>
      <c r="R32" s="1"/>
      <c r="S32" s="42"/>
      <c r="T32" s="35">
        <f>SUM(F32:S32)</f>
        <v>4</v>
      </c>
      <c r="U32" s="32"/>
      <c r="V32" s="14"/>
      <c r="W32" s="6">
        <f t="shared" si="0"/>
        <v>12</v>
      </c>
    </row>
    <row r="33" spans="1:23" ht="13.5">
      <c r="A33" s="16" t="s">
        <v>28</v>
      </c>
      <c r="B33" s="10"/>
      <c r="C33" s="1"/>
      <c r="D33" s="28"/>
      <c r="E33" s="35"/>
      <c r="F33" s="10"/>
      <c r="G33" s="1"/>
      <c r="H33" s="1"/>
      <c r="I33" s="1"/>
      <c r="J33" s="1"/>
      <c r="K33" s="3"/>
      <c r="L33" s="1">
        <v>7</v>
      </c>
      <c r="M33" s="1">
        <v>2</v>
      </c>
      <c r="N33" s="1"/>
      <c r="O33" s="1"/>
      <c r="P33" s="1"/>
      <c r="Q33" s="1"/>
      <c r="R33" s="1"/>
      <c r="S33" s="42"/>
      <c r="T33" s="35">
        <f>SUM(F33:S33)</f>
        <v>9</v>
      </c>
      <c r="U33" s="32"/>
      <c r="V33" s="14"/>
      <c r="W33" s="6">
        <f t="shared" si="0"/>
        <v>18</v>
      </c>
    </row>
    <row r="34" spans="1:23" ht="14.25" thickBot="1">
      <c r="A34" s="22" t="s">
        <v>29</v>
      </c>
      <c r="B34" s="12"/>
      <c r="C34" s="7"/>
      <c r="D34" s="29"/>
      <c r="E34" s="36"/>
      <c r="F34" s="12" t="s">
        <v>79</v>
      </c>
      <c r="G34" s="7" t="s">
        <v>79</v>
      </c>
      <c r="H34" s="7" t="s">
        <v>79</v>
      </c>
      <c r="I34" s="7"/>
      <c r="J34" s="7" t="s">
        <v>79</v>
      </c>
      <c r="K34" s="8"/>
      <c r="L34" s="7" t="s">
        <v>79</v>
      </c>
      <c r="M34" s="7" t="s">
        <v>79</v>
      </c>
      <c r="N34" s="7" t="s">
        <v>79</v>
      </c>
      <c r="O34" s="7" t="s">
        <v>79</v>
      </c>
      <c r="P34" s="7" t="s">
        <v>79</v>
      </c>
      <c r="Q34" s="7" t="s">
        <v>79</v>
      </c>
      <c r="R34" s="7" t="s">
        <v>79</v>
      </c>
      <c r="S34" s="40"/>
      <c r="T34" s="36">
        <f>SUM(F34:S34)</f>
        <v>0</v>
      </c>
      <c r="U34" s="33"/>
      <c r="V34" s="23"/>
      <c r="W34" s="6">
        <f t="shared" si="0"/>
        <v>0</v>
      </c>
    </row>
    <row r="35" spans="1:23" ht="14.25" thickBot="1">
      <c r="A35" s="17" t="s">
        <v>52</v>
      </c>
      <c r="B35" s="18">
        <f>SUM(B5:B34)</f>
        <v>131</v>
      </c>
      <c r="C35" s="19">
        <f>SUM(C5:C34)</f>
        <v>64</v>
      </c>
      <c r="D35" s="30">
        <f>SUM(D5:D34)</f>
        <v>6</v>
      </c>
      <c r="E35" s="37">
        <f>SUM(B35:D35)</f>
        <v>201</v>
      </c>
      <c r="F35" s="18">
        <f>SUM(F5:F34)</f>
        <v>88</v>
      </c>
      <c r="G35" s="19">
        <f>SUM(G5:G34)</f>
        <v>2</v>
      </c>
      <c r="H35" s="19">
        <f>SUM(H5:H34)</f>
        <v>18</v>
      </c>
      <c r="I35" s="19"/>
      <c r="J35" s="19">
        <f>SUM(J5:J34)</f>
        <v>3</v>
      </c>
      <c r="K35" s="20">
        <f>SUM(F35:J35)</f>
        <v>111</v>
      </c>
      <c r="L35" s="19">
        <f aca="true" t="shared" si="2" ref="L35:R35">SUM(L5:L34)</f>
        <v>130</v>
      </c>
      <c r="M35" s="19">
        <f t="shared" si="2"/>
        <v>39</v>
      </c>
      <c r="N35" s="19">
        <f t="shared" si="2"/>
        <v>46</v>
      </c>
      <c r="O35" s="19">
        <f t="shared" si="2"/>
        <v>24</v>
      </c>
      <c r="P35" s="19">
        <f t="shared" si="2"/>
        <v>23</v>
      </c>
      <c r="Q35" s="19">
        <f t="shared" si="2"/>
        <v>49</v>
      </c>
      <c r="R35" s="19">
        <f t="shared" si="2"/>
        <v>47</v>
      </c>
      <c r="S35" s="43">
        <f>SUM(L35:R35)</f>
        <v>358</v>
      </c>
      <c r="T35" s="37">
        <f>SUM(T5:T34)</f>
        <v>469</v>
      </c>
      <c r="U35" s="31"/>
      <c r="V35" s="13"/>
      <c r="W35" s="6">
        <f t="shared" si="0"/>
        <v>1014</v>
      </c>
    </row>
    <row r="38" spans="1:5" ht="14.25" thickBot="1">
      <c r="A38" s="262" t="s">
        <v>75</v>
      </c>
      <c r="B38" s="262"/>
      <c r="C38" s="262"/>
      <c r="D38" s="262"/>
      <c r="E38" s="262"/>
    </row>
    <row r="39" spans="1:23" ht="13.5" customHeight="1">
      <c r="A39" s="243"/>
      <c r="B39" s="265" t="s">
        <v>62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6"/>
      <c r="M39" s="273" t="s">
        <v>72</v>
      </c>
      <c r="N39" s="281" t="s">
        <v>68</v>
      </c>
      <c r="O39" s="282"/>
      <c r="P39" s="282"/>
      <c r="Q39" s="282"/>
      <c r="R39" s="282"/>
      <c r="S39" s="282"/>
      <c r="T39" s="258" t="s">
        <v>71</v>
      </c>
      <c r="U39" s="258"/>
      <c r="V39" s="259"/>
      <c r="W39" s="286" t="s">
        <v>69</v>
      </c>
    </row>
    <row r="40" spans="1:23" ht="13.5" customHeight="1">
      <c r="A40" s="244"/>
      <c r="B40" s="267" t="s">
        <v>58</v>
      </c>
      <c r="C40" s="269"/>
      <c r="D40" s="269"/>
      <c r="E40" s="269"/>
      <c r="F40" s="269"/>
      <c r="G40" s="269"/>
      <c r="H40" s="278" t="s">
        <v>59</v>
      </c>
      <c r="I40" s="279"/>
      <c r="J40" s="278" t="s">
        <v>60</v>
      </c>
      <c r="K40" s="279"/>
      <c r="L40" s="241" t="s">
        <v>61</v>
      </c>
      <c r="M40" s="274"/>
      <c r="N40" s="267"/>
      <c r="O40" s="269"/>
      <c r="P40" s="269"/>
      <c r="Q40" s="269"/>
      <c r="R40" s="269"/>
      <c r="S40" s="269"/>
      <c r="T40" s="260"/>
      <c r="U40" s="260"/>
      <c r="V40" s="241"/>
      <c r="W40" s="287"/>
    </row>
    <row r="41" spans="1:23" ht="14.25" thickBot="1">
      <c r="A41" s="263"/>
      <c r="B41" s="12" t="s">
        <v>33</v>
      </c>
      <c r="C41" s="7" t="s">
        <v>36</v>
      </c>
      <c r="D41" s="7" t="s">
        <v>34</v>
      </c>
      <c r="E41" s="7" t="s">
        <v>35</v>
      </c>
      <c r="F41" s="7" t="s">
        <v>38</v>
      </c>
      <c r="G41" s="7" t="s">
        <v>49</v>
      </c>
      <c r="H41" s="7" t="s">
        <v>39</v>
      </c>
      <c r="I41" s="7" t="s">
        <v>40</v>
      </c>
      <c r="J41" s="7" t="s">
        <v>41</v>
      </c>
      <c r="K41" s="7" t="s">
        <v>42</v>
      </c>
      <c r="L41" s="285"/>
      <c r="M41" s="275"/>
      <c r="N41" s="27" t="s">
        <v>63</v>
      </c>
      <c r="O41" s="24" t="s">
        <v>64</v>
      </c>
      <c r="P41" s="24" t="s">
        <v>65</v>
      </c>
      <c r="Q41" s="24" t="s">
        <v>66</v>
      </c>
      <c r="R41" s="24" t="s">
        <v>43</v>
      </c>
      <c r="S41" s="24" t="s">
        <v>67</v>
      </c>
      <c r="T41" s="25" t="s">
        <v>63</v>
      </c>
      <c r="U41" s="26" t="s">
        <v>65</v>
      </c>
      <c r="V41" s="45" t="s">
        <v>66</v>
      </c>
      <c r="W41" s="288"/>
    </row>
    <row r="42" spans="1:23" ht="13.5">
      <c r="A42" s="15" t="s">
        <v>0</v>
      </c>
      <c r="B42" s="9">
        <v>76</v>
      </c>
      <c r="C42" s="2">
        <v>3</v>
      </c>
      <c r="D42" s="2">
        <v>16</v>
      </c>
      <c r="E42" s="2"/>
      <c r="F42" s="2"/>
      <c r="G42" s="2" t="s">
        <v>80</v>
      </c>
      <c r="H42" s="2">
        <v>34</v>
      </c>
      <c r="I42" s="2">
        <v>10</v>
      </c>
      <c r="J42" s="2">
        <v>9</v>
      </c>
      <c r="K42" s="2">
        <v>5</v>
      </c>
      <c r="L42" s="44">
        <v>9</v>
      </c>
      <c r="M42" s="46">
        <f>SUM(B42:L42)</f>
        <v>162</v>
      </c>
      <c r="N42" s="9"/>
      <c r="O42" s="2"/>
      <c r="P42" s="2">
        <v>5</v>
      </c>
      <c r="Q42" s="2">
        <v>21</v>
      </c>
      <c r="R42" s="2"/>
      <c r="S42" s="2"/>
      <c r="T42" s="2"/>
      <c r="U42" s="2">
        <v>4</v>
      </c>
      <c r="V42" s="44">
        <v>21</v>
      </c>
      <c r="W42" s="34">
        <f>SUM(P42:V42)</f>
        <v>51</v>
      </c>
    </row>
    <row r="43" spans="1:23" ht="13.5">
      <c r="A43" s="59" t="s">
        <v>1</v>
      </c>
      <c r="B43" s="10"/>
      <c r="C43" s="1"/>
      <c r="D43" s="1"/>
      <c r="E43" s="1"/>
      <c r="F43" s="1"/>
      <c r="G43" s="1"/>
      <c r="H43" s="1"/>
      <c r="I43" s="1"/>
      <c r="J43" s="1"/>
      <c r="K43" s="1"/>
      <c r="L43" s="28"/>
      <c r="M43" s="47"/>
      <c r="N43" s="10"/>
      <c r="O43" s="1"/>
      <c r="P43" s="1"/>
      <c r="Q43" s="1"/>
      <c r="R43" s="1"/>
      <c r="S43" s="1"/>
      <c r="T43" s="1"/>
      <c r="U43" s="1"/>
      <c r="V43" s="28"/>
      <c r="W43" s="35"/>
    </row>
    <row r="44" spans="1:23" ht="13.5">
      <c r="A44" s="16" t="s">
        <v>2</v>
      </c>
      <c r="B44" s="10"/>
      <c r="C44" s="1"/>
      <c r="D44" s="1"/>
      <c r="E44" s="1"/>
      <c r="F44" s="1"/>
      <c r="G44" s="1"/>
      <c r="H44" s="1"/>
      <c r="I44" s="1"/>
      <c r="J44" s="1"/>
      <c r="K44" s="1"/>
      <c r="L44" s="28"/>
      <c r="M44" s="47"/>
      <c r="N44" s="10"/>
      <c r="O44" s="1"/>
      <c r="P44" s="1"/>
      <c r="Q44" s="1">
        <v>6</v>
      </c>
      <c r="R44" s="1"/>
      <c r="S44" s="1"/>
      <c r="T44" s="1"/>
      <c r="U44" s="1"/>
      <c r="V44" s="28"/>
      <c r="W44" s="35">
        <f>SUM(P44:V44)</f>
        <v>6</v>
      </c>
    </row>
    <row r="45" spans="1:23" ht="13.5">
      <c r="A45" s="16" t="s">
        <v>5</v>
      </c>
      <c r="B45" s="10">
        <v>5</v>
      </c>
      <c r="C45" s="1"/>
      <c r="D45" s="1">
        <v>2</v>
      </c>
      <c r="E45" s="1"/>
      <c r="F45" s="1">
        <v>3</v>
      </c>
      <c r="G45" s="1" t="s">
        <v>80</v>
      </c>
      <c r="H45" s="1">
        <v>3</v>
      </c>
      <c r="I45" s="1"/>
      <c r="J45" s="1">
        <v>2</v>
      </c>
      <c r="K45" s="1"/>
      <c r="L45" s="28"/>
      <c r="M45" s="47">
        <f>SUM(B45:L45)</f>
        <v>15</v>
      </c>
      <c r="N45" s="10"/>
      <c r="O45" s="1"/>
      <c r="P45" s="1"/>
      <c r="Q45" s="1"/>
      <c r="R45" s="1"/>
      <c r="S45" s="1"/>
      <c r="T45" s="1"/>
      <c r="U45" s="1"/>
      <c r="V45" s="28"/>
      <c r="W45" s="35"/>
    </row>
    <row r="46" spans="1:23" ht="13.5">
      <c r="A46" s="16" t="s">
        <v>6</v>
      </c>
      <c r="B46" s="10"/>
      <c r="C46" s="1"/>
      <c r="D46" s="1"/>
      <c r="E46" s="1"/>
      <c r="F46" s="1"/>
      <c r="G46" s="1"/>
      <c r="H46" s="1">
        <v>1</v>
      </c>
      <c r="I46" s="1"/>
      <c r="J46" s="1">
        <v>1</v>
      </c>
      <c r="K46" s="1"/>
      <c r="L46" s="28"/>
      <c r="M46" s="47">
        <f>SUM(B46:L46)</f>
        <v>2</v>
      </c>
      <c r="N46" s="10"/>
      <c r="O46" s="1"/>
      <c r="P46" s="1"/>
      <c r="Q46" s="1"/>
      <c r="R46" s="1"/>
      <c r="S46" s="1"/>
      <c r="T46" s="1"/>
      <c r="U46" s="1"/>
      <c r="V46" s="28"/>
      <c r="W46" s="35"/>
    </row>
    <row r="47" spans="1:23" ht="13.5">
      <c r="A47" s="16" t="s">
        <v>3</v>
      </c>
      <c r="B47" s="10"/>
      <c r="C47" s="1"/>
      <c r="D47" s="1"/>
      <c r="E47" s="1"/>
      <c r="F47" s="1"/>
      <c r="G47" s="1"/>
      <c r="H47" s="1">
        <v>40</v>
      </c>
      <c r="I47" s="1">
        <v>11</v>
      </c>
      <c r="J47" s="1">
        <v>11</v>
      </c>
      <c r="K47" s="1">
        <v>3</v>
      </c>
      <c r="L47" s="28">
        <v>6</v>
      </c>
      <c r="M47" s="47">
        <f>SUM(B47:L47)</f>
        <v>71</v>
      </c>
      <c r="N47" s="10"/>
      <c r="O47" s="1"/>
      <c r="P47" s="1"/>
      <c r="Q47" s="1">
        <v>16</v>
      </c>
      <c r="R47" s="1"/>
      <c r="S47" s="1"/>
      <c r="T47" s="1"/>
      <c r="U47" s="1"/>
      <c r="V47" s="28">
        <v>16</v>
      </c>
      <c r="W47" s="35">
        <f>SUM(P47:V47)</f>
        <v>32</v>
      </c>
    </row>
    <row r="48" spans="1:23" ht="13.5">
      <c r="A48" s="16" t="s">
        <v>4</v>
      </c>
      <c r="B48" s="10"/>
      <c r="C48" s="1"/>
      <c r="D48" s="1"/>
      <c r="E48" s="1"/>
      <c r="F48" s="1"/>
      <c r="G48" s="1"/>
      <c r="H48" s="1"/>
      <c r="I48" s="1"/>
      <c r="J48" s="1"/>
      <c r="K48" s="1"/>
      <c r="L48" s="28"/>
      <c r="M48" s="47"/>
      <c r="N48" s="10"/>
      <c r="O48" s="1"/>
      <c r="P48" s="1"/>
      <c r="Q48" s="1">
        <v>8</v>
      </c>
      <c r="R48" s="1"/>
      <c r="S48" s="1"/>
      <c r="T48" s="1"/>
      <c r="U48" s="1"/>
      <c r="V48" s="28">
        <v>6</v>
      </c>
      <c r="W48" s="35">
        <f>SUM(P48:V48)</f>
        <v>14</v>
      </c>
    </row>
    <row r="49" spans="1:23" ht="13.5">
      <c r="A49" s="16" t="s">
        <v>7</v>
      </c>
      <c r="B49" s="10"/>
      <c r="C49" s="1"/>
      <c r="D49" s="1"/>
      <c r="E49" s="1"/>
      <c r="F49" s="1"/>
      <c r="G49" s="1"/>
      <c r="H49" s="1">
        <v>8</v>
      </c>
      <c r="I49" s="1">
        <v>4</v>
      </c>
      <c r="J49" s="1">
        <v>4</v>
      </c>
      <c r="K49" s="1">
        <v>3</v>
      </c>
      <c r="L49" s="28"/>
      <c r="M49" s="47">
        <f>SUM(B49:L49)</f>
        <v>19</v>
      </c>
      <c r="N49" s="10"/>
      <c r="O49" s="1"/>
      <c r="P49" s="1">
        <v>4</v>
      </c>
      <c r="Q49" s="1">
        <v>2</v>
      </c>
      <c r="R49" s="1"/>
      <c r="S49" s="1"/>
      <c r="T49" s="1"/>
      <c r="U49" s="1">
        <v>6</v>
      </c>
      <c r="V49" s="28">
        <v>2</v>
      </c>
      <c r="W49" s="35">
        <f>SUM(P49:V49)</f>
        <v>14</v>
      </c>
    </row>
    <row r="50" spans="1:23" ht="13.5">
      <c r="A50" s="16" t="s">
        <v>8</v>
      </c>
      <c r="B50" s="10"/>
      <c r="C50" s="1"/>
      <c r="D50" s="1"/>
      <c r="E50" s="1"/>
      <c r="F50" s="1"/>
      <c r="G50" s="1"/>
      <c r="H50" s="1"/>
      <c r="I50" s="1"/>
      <c r="J50" s="1"/>
      <c r="K50" s="1"/>
      <c r="L50" s="28"/>
      <c r="M50" s="47"/>
      <c r="N50" s="10"/>
      <c r="O50" s="1"/>
      <c r="P50" s="1"/>
      <c r="Q50" s="1" t="s">
        <v>78</v>
      </c>
      <c r="R50" s="1"/>
      <c r="S50" s="1"/>
      <c r="T50" s="1"/>
      <c r="U50" s="1"/>
      <c r="V50" s="28" t="s">
        <v>78</v>
      </c>
      <c r="W50" s="35"/>
    </row>
    <row r="51" spans="1:23" ht="13.5">
      <c r="A51" s="16" t="s">
        <v>9</v>
      </c>
      <c r="B51" s="10"/>
      <c r="C51" s="1"/>
      <c r="D51" s="1"/>
      <c r="E51" s="1"/>
      <c r="F51" s="1"/>
      <c r="G51" s="1"/>
      <c r="H51" s="1"/>
      <c r="I51" s="1"/>
      <c r="J51" s="1"/>
      <c r="K51" s="1"/>
      <c r="L51" s="28"/>
      <c r="M51" s="47"/>
      <c r="N51" s="10"/>
      <c r="O51" s="1"/>
      <c r="P51" s="1"/>
      <c r="Q51" s="1">
        <v>14</v>
      </c>
      <c r="R51" s="1"/>
      <c r="S51" s="1"/>
      <c r="T51" s="1"/>
      <c r="U51" s="1"/>
      <c r="V51" s="28">
        <v>14</v>
      </c>
      <c r="W51" s="35">
        <f>SUM(P51:V51)</f>
        <v>28</v>
      </c>
    </row>
    <row r="52" spans="1:23" ht="13.5">
      <c r="A52" s="16" t="s">
        <v>10</v>
      </c>
      <c r="B52" s="10"/>
      <c r="C52" s="1"/>
      <c r="D52" s="1"/>
      <c r="E52" s="1"/>
      <c r="F52" s="1"/>
      <c r="G52" s="1"/>
      <c r="H52" s="1"/>
      <c r="I52" s="1"/>
      <c r="J52" s="1"/>
      <c r="K52" s="1"/>
      <c r="L52" s="28"/>
      <c r="M52" s="47"/>
      <c r="N52" s="10"/>
      <c r="O52" s="1"/>
      <c r="P52" s="1"/>
      <c r="Q52" s="1">
        <v>1</v>
      </c>
      <c r="R52" s="1"/>
      <c r="S52" s="1"/>
      <c r="T52" s="1"/>
      <c r="U52" s="1"/>
      <c r="V52" s="28">
        <v>1</v>
      </c>
      <c r="W52" s="35">
        <f>SUM(P52:V52)</f>
        <v>2</v>
      </c>
    </row>
    <row r="53" spans="1:23" ht="13.5">
      <c r="A53" s="16" t="s">
        <v>11</v>
      </c>
      <c r="B53" s="10"/>
      <c r="C53" s="1"/>
      <c r="D53" s="1"/>
      <c r="E53" s="1"/>
      <c r="F53" s="1"/>
      <c r="G53" s="1"/>
      <c r="H53" s="1"/>
      <c r="I53" s="1"/>
      <c r="J53" s="1"/>
      <c r="K53" s="1"/>
      <c r="L53" s="28"/>
      <c r="M53" s="47"/>
      <c r="N53" s="10"/>
      <c r="O53" s="1"/>
      <c r="P53" s="1"/>
      <c r="Q53" s="1"/>
      <c r="R53" s="1"/>
      <c r="S53" s="1"/>
      <c r="T53" s="1"/>
      <c r="U53" s="1"/>
      <c r="V53" s="28"/>
      <c r="W53" s="35"/>
    </row>
    <row r="54" spans="1:23" ht="13.5">
      <c r="A54" s="59" t="s">
        <v>12</v>
      </c>
      <c r="B54" s="10"/>
      <c r="C54" s="1"/>
      <c r="D54" s="1"/>
      <c r="E54" s="1"/>
      <c r="F54" s="1"/>
      <c r="G54" s="1"/>
      <c r="H54" s="1"/>
      <c r="I54" s="1"/>
      <c r="J54" s="1"/>
      <c r="K54" s="1"/>
      <c r="L54" s="28"/>
      <c r="M54" s="47"/>
      <c r="N54" s="10"/>
      <c r="O54" s="1"/>
      <c r="P54" s="1"/>
      <c r="Q54" s="1"/>
      <c r="R54" s="1"/>
      <c r="S54" s="1"/>
      <c r="T54" s="1"/>
      <c r="U54" s="1"/>
      <c r="V54" s="28"/>
      <c r="W54" s="35"/>
    </row>
    <row r="55" spans="1:23" ht="13.5">
      <c r="A55" s="16" t="s">
        <v>13</v>
      </c>
      <c r="B55" s="10"/>
      <c r="C55" s="1"/>
      <c r="D55" s="1"/>
      <c r="E55" s="1"/>
      <c r="F55" s="1"/>
      <c r="G55" s="1"/>
      <c r="H55" s="1"/>
      <c r="I55" s="1"/>
      <c r="J55" s="1"/>
      <c r="K55" s="1"/>
      <c r="L55" s="28"/>
      <c r="M55" s="47"/>
      <c r="N55" s="10"/>
      <c r="O55" s="1"/>
      <c r="P55" s="1"/>
      <c r="Q55" s="1">
        <v>4</v>
      </c>
      <c r="R55" s="1"/>
      <c r="S55" s="1"/>
      <c r="T55" s="1"/>
      <c r="U55" s="1"/>
      <c r="V55" s="28"/>
      <c r="W55" s="35">
        <f>SUM(P55:V55)</f>
        <v>4</v>
      </c>
    </row>
    <row r="56" spans="1:23" ht="13.5">
      <c r="A56" s="16" t="s">
        <v>14</v>
      </c>
      <c r="B56" s="10"/>
      <c r="C56" s="1"/>
      <c r="D56" s="1"/>
      <c r="E56" s="1"/>
      <c r="F56" s="1"/>
      <c r="G56" s="1"/>
      <c r="H56" s="1">
        <v>6</v>
      </c>
      <c r="I56" s="1">
        <v>2</v>
      </c>
      <c r="J56" s="1"/>
      <c r="K56" s="1"/>
      <c r="L56" s="28"/>
      <c r="M56" s="47">
        <f>SUM(B56:L56)</f>
        <v>8</v>
      </c>
      <c r="N56" s="10"/>
      <c r="O56" s="1"/>
      <c r="P56" s="1">
        <v>1</v>
      </c>
      <c r="Q56" s="1">
        <v>1</v>
      </c>
      <c r="R56" s="1"/>
      <c r="S56" s="1"/>
      <c r="T56" s="1"/>
      <c r="U56" s="1">
        <v>1</v>
      </c>
      <c r="V56" s="28">
        <v>1</v>
      </c>
      <c r="W56" s="35">
        <f>SUM(P56:V56)</f>
        <v>4</v>
      </c>
    </row>
    <row r="57" spans="1:23" ht="13.5">
      <c r="A57" s="16" t="s">
        <v>15</v>
      </c>
      <c r="B57" s="10"/>
      <c r="C57" s="1"/>
      <c r="D57" s="1"/>
      <c r="E57" s="1"/>
      <c r="F57" s="1"/>
      <c r="G57" s="1"/>
      <c r="H57" s="1"/>
      <c r="I57" s="1"/>
      <c r="J57" s="1">
        <v>6</v>
      </c>
      <c r="K57" s="1">
        <v>3</v>
      </c>
      <c r="L57" s="28">
        <v>3</v>
      </c>
      <c r="M57" s="47">
        <f>SUM(B57:L57)</f>
        <v>12</v>
      </c>
      <c r="N57" s="10"/>
      <c r="O57" s="1"/>
      <c r="P57" s="1">
        <v>4</v>
      </c>
      <c r="Q57" s="1">
        <v>7</v>
      </c>
      <c r="R57" s="1"/>
      <c r="S57" s="1"/>
      <c r="T57" s="1"/>
      <c r="U57" s="1">
        <v>4</v>
      </c>
      <c r="V57" s="28">
        <v>7</v>
      </c>
      <c r="W57" s="35">
        <f>SUM(P57:V57)</f>
        <v>22</v>
      </c>
    </row>
    <row r="58" spans="1:23" ht="13.5">
      <c r="A58" s="16" t="s">
        <v>16</v>
      </c>
      <c r="B58" s="10"/>
      <c r="C58" s="1"/>
      <c r="D58" s="1"/>
      <c r="E58" s="1"/>
      <c r="F58" s="1"/>
      <c r="G58" s="1"/>
      <c r="H58" s="1"/>
      <c r="I58" s="1"/>
      <c r="J58" s="1"/>
      <c r="K58" s="1"/>
      <c r="L58" s="28"/>
      <c r="M58" s="47"/>
      <c r="N58" s="10"/>
      <c r="O58" s="1"/>
      <c r="P58" s="1"/>
      <c r="Q58" s="1"/>
      <c r="R58" s="1"/>
      <c r="S58" s="1"/>
      <c r="T58" s="1"/>
      <c r="U58" s="1"/>
      <c r="V58" s="28"/>
      <c r="W58" s="35"/>
    </row>
    <row r="59" spans="1:23" ht="13.5">
      <c r="A59" s="16" t="s">
        <v>17</v>
      </c>
      <c r="B59" s="10"/>
      <c r="C59" s="1"/>
      <c r="D59" s="1"/>
      <c r="E59" s="1"/>
      <c r="F59" s="1"/>
      <c r="G59" s="1"/>
      <c r="H59" s="1"/>
      <c r="I59" s="1"/>
      <c r="J59" s="1"/>
      <c r="K59" s="1"/>
      <c r="L59" s="28"/>
      <c r="M59" s="47"/>
      <c r="N59" s="10"/>
      <c r="O59" s="1"/>
      <c r="P59" s="1"/>
      <c r="Q59" s="1">
        <v>3</v>
      </c>
      <c r="R59" s="1"/>
      <c r="S59" s="1"/>
      <c r="T59" s="1"/>
      <c r="U59" s="1"/>
      <c r="V59" s="28"/>
      <c r="W59" s="35">
        <f>SUM(P59:V59)</f>
        <v>3</v>
      </c>
    </row>
    <row r="60" spans="1:23" ht="13.5">
      <c r="A60" s="16" t="s">
        <v>18</v>
      </c>
      <c r="B60" s="10"/>
      <c r="C60" s="1"/>
      <c r="D60" s="1"/>
      <c r="E60" s="1"/>
      <c r="F60" s="1"/>
      <c r="G60" s="1"/>
      <c r="H60" s="1">
        <v>3</v>
      </c>
      <c r="I60" s="1">
        <v>2</v>
      </c>
      <c r="J60" s="1">
        <v>1</v>
      </c>
      <c r="K60" s="1">
        <v>1</v>
      </c>
      <c r="L60" s="28"/>
      <c r="M60" s="47">
        <f>SUM(B60:L60)</f>
        <v>7</v>
      </c>
      <c r="N60" s="10"/>
      <c r="O60" s="1"/>
      <c r="P60" s="1"/>
      <c r="Q60" s="1">
        <v>1</v>
      </c>
      <c r="R60" s="1"/>
      <c r="S60" s="1"/>
      <c r="T60" s="1"/>
      <c r="U60" s="1"/>
      <c r="V60" s="28"/>
      <c r="W60" s="35">
        <f>SUM(P60:V60)</f>
        <v>1</v>
      </c>
    </row>
    <row r="61" spans="1:23" ht="13.5">
      <c r="A61" s="59" t="s">
        <v>19</v>
      </c>
      <c r="B61" s="10"/>
      <c r="C61" s="1"/>
      <c r="D61" s="1"/>
      <c r="E61" s="1"/>
      <c r="F61" s="1"/>
      <c r="G61" s="1"/>
      <c r="H61" s="1"/>
      <c r="I61" s="1"/>
      <c r="J61" s="1"/>
      <c r="K61" s="1"/>
      <c r="L61" s="28"/>
      <c r="M61" s="47"/>
      <c r="N61" s="10"/>
      <c r="O61" s="1"/>
      <c r="P61" s="1"/>
      <c r="Q61" s="1"/>
      <c r="R61" s="1"/>
      <c r="S61" s="1"/>
      <c r="T61" s="1"/>
      <c r="U61" s="1"/>
      <c r="V61" s="28"/>
      <c r="W61" s="35"/>
    </row>
    <row r="62" spans="1:23" ht="13.5">
      <c r="A62" s="16" t="s">
        <v>20</v>
      </c>
      <c r="B62" s="10"/>
      <c r="C62" s="1"/>
      <c r="D62" s="1"/>
      <c r="E62" s="1"/>
      <c r="F62" s="1"/>
      <c r="G62" s="1"/>
      <c r="H62" s="1"/>
      <c r="I62" s="1"/>
      <c r="J62" s="1"/>
      <c r="K62" s="1"/>
      <c r="L62" s="28"/>
      <c r="M62" s="47"/>
      <c r="N62" s="10"/>
      <c r="O62" s="1"/>
      <c r="P62" s="1"/>
      <c r="Q62" s="1">
        <v>3</v>
      </c>
      <c r="R62" s="1"/>
      <c r="S62" s="1"/>
      <c r="T62" s="1"/>
      <c r="U62" s="1"/>
      <c r="V62" s="28"/>
      <c r="W62" s="35">
        <f>SUM(P62:V62)</f>
        <v>3</v>
      </c>
    </row>
    <row r="63" spans="1:23" ht="13.5">
      <c r="A63" s="16" t="s">
        <v>21</v>
      </c>
      <c r="B63" s="10"/>
      <c r="C63" s="1"/>
      <c r="D63" s="1"/>
      <c r="E63" s="1"/>
      <c r="F63" s="1"/>
      <c r="G63" s="1"/>
      <c r="H63" s="1"/>
      <c r="I63" s="1"/>
      <c r="J63" s="1"/>
      <c r="K63" s="1"/>
      <c r="L63" s="28"/>
      <c r="M63" s="47"/>
      <c r="N63" s="10"/>
      <c r="O63" s="1"/>
      <c r="P63" s="1"/>
      <c r="Q63" s="1"/>
      <c r="R63" s="1"/>
      <c r="S63" s="1"/>
      <c r="T63" s="1"/>
      <c r="U63" s="1"/>
      <c r="V63" s="28"/>
      <c r="W63" s="35"/>
    </row>
    <row r="64" spans="1:23" ht="13.5">
      <c r="A64" s="16" t="s">
        <v>22</v>
      </c>
      <c r="B64" s="10"/>
      <c r="C64" s="1"/>
      <c r="D64" s="1"/>
      <c r="E64" s="1"/>
      <c r="F64" s="1"/>
      <c r="G64" s="1"/>
      <c r="H64" s="1"/>
      <c r="I64" s="1"/>
      <c r="J64" s="1"/>
      <c r="K64" s="1"/>
      <c r="L64" s="28"/>
      <c r="M64" s="47"/>
      <c r="N64" s="10"/>
      <c r="O64" s="1"/>
      <c r="P64" s="1"/>
      <c r="Q64" s="1"/>
      <c r="R64" s="1"/>
      <c r="S64" s="1"/>
      <c r="T64" s="1"/>
      <c r="U64" s="1"/>
      <c r="V64" s="28"/>
      <c r="W64" s="35"/>
    </row>
    <row r="65" spans="1:23" ht="13.5">
      <c r="A65" s="16" t="s">
        <v>23</v>
      </c>
      <c r="B65" s="10"/>
      <c r="C65" s="1"/>
      <c r="D65" s="1"/>
      <c r="E65" s="1"/>
      <c r="F65" s="1"/>
      <c r="G65" s="1"/>
      <c r="H65" s="1">
        <v>3</v>
      </c>
      <c r="I65" s="1">
        <v>5</v>
      </c>
      <c r="J65" s="1">
        <v>2</v>
      </c>
      <c r="K65" s="1">
        <v>4</v>
      </c>
      <c r="L65" s="28"/>
      <c r="M65" s="47">
        <f>SUM(B65:L65)</f>
        <v>14</v>
      </c>
      <c r="N65" s="10"/>
      <c r="O65" s="1"/>
      <c r="P65" s="1"/>
      <c r="Q65" s="1">
        <v>1</v>
      </c>
      <c r="R65" s="1"/>
      <c r="S65" s="1"/>
      <c r="T65" s="1"/>
      <c r="U65" s="1"/>
      <c r="V65" s="28"/>
      <c r="W65" s="35">
        <f>SUM(P65:V65)</f>
        <v>1</v>
      </c>
    </row>
    <row r="66" spans="1:23" ht="13.5">
      <c r="A66" s="16" t="s">
        <v>24</v>
      </c>
      <c r="B66" s="10"/>
      <c r="C66" s="1"/>
      <c r="D66" s="1"/>
      <c r="E66" s="1"/>
      <c r="F66" s="1"/>
      <c r="G66" s="1"/>
      <c r="H66" s="1"/>
      <c r="I66" s="1"/>
      <c r="J66" s="1"/>
      <c r="K66" s="1"/>
      <c r="L66" s="28"/>
      <c r="M66" s="47"/>
      <c r="N66" s="10"/>
      <c r="O66" s="1"/>
      <c r="P66" s="1"/>
      <c r="Q66" s="1"/>
      <c r="R66" s="1"/>
      <c r="S66" s="1"/>
      <c r="T66" s="1"/>
      <c r="U66" s="1"/>
      <c r="V66" s="28"/>
      <c r="W66" s="35"/>
    </row>
    <row r="67" spans="1:23" ht="13.5">
      <c r="A67" s="16" t="s">
        <v>25</v>
      </c>
      <c r="B67" s="10"/>
      <c r="C67" s="1"/>
      <c r="D67" s="1"/>
      <c r="E67" s="1"/>
      <c r="F67" s="1"/>
      <c r="G67" s="1"/>
      <c r="H67" s="1">
        <v>4</v>
      </c>
      <c r="I67" s="1">
        <v>3</v>
      </c>
      <c r="J67" s="1">
        <v>3</v>
      </c>
      <c r="K67" s="1">
        <v>2</v>
      </c>
      <c r="L67" s="28"/>
      <c r="M67" s="47">
        <f>SUM(B67:L67)</f>
        <v>12</v>
      </c>
      <c r="N67" s="10"/>
      <c r="O67" s="1"/>
      <c r="P67" s="1">
        <v>1</v>
      </c>
      <c r="Q67" s="1">
        <v>5</v>
      </c>
      <c r="R67" s="1"/>
      <c r="S67" s="1"/>
      <c r="T67" s="1"/>
      <c r="U67" s="1">
        <v>1</v>
      </c>
      <c r="V67" s="28">
        <v>5</v>
      </c>
      <c r="W67" s="35">
        <f>SUM(P67:V67)</f>
        <v>12</v>
      </c>
    </row>
    <row r="68" spans="1:23" ht="13.5">
      <c r="A68" s="16" t="s">
        <v>26</v>
      </c>
      <c r="B68" s="10"/>
      <c r="C68" s="1"/>
      <c r="D68" s="1"/>
      <c r="E68" s="1"/>
      <c r="F68" s="1"/>
      <c r="G68" s="1"/>
      <c r="H68" s="1">
        <v>9</v>
      </c>
      <c r="I68" s="1"/>
      <c r="J68" s="1"/>
      <c r="K68" s="1"/>
      <c r="L68" s="28"/>
      <c r="M68" s="47">
        <f>SUM(B68:L68)</f>
        <v>9</v>
      </c>
      <c r="N68" s="10"/>
      <c r="O68" s="1"/>
      <c r="P68" s="1"/>
      <c r="Q68" s="1"/>
      <c r="R68" s="1"/>
      <c r="S68" s="1"/>
      <c r="T68" s="1"/>
      <c r="U68" s="1"/>
      <c r="V68" s="28"/>
      <c r="W68" s="35"/>
    </row>
    <row r="69" spans="1:23" ht="13.5">
      <c r="A69" s="16" t="s">
        <v>27</v>
      </c>
      <c r="B69" s="10"/>
      <c r="C69" s="1"/>
      <c r="D69" s="1"/>
      <c r="E69" s="1"/>
      <c r="F69" s="1"/>
      <c r="G69" s="1"/>
      <c r="H69" s="1">
        <v>3</v>
      </c>
      <c r="I69" s="1"/>
      <c r="J69" s="1">
        <v>1</v>
      </c>
      <c r="K69" s="1"/>
      <c r="L69" s="28"/>
      <c r="M69" s="47">
        <f>SUM(B69:L69)</f>
        <v>4</v>
      </c>
      <c r="N69" s="10"/>
      <c r="O69" s="1"/>
      <c r="P69" s="1">
        <v>1</v>
      </c>
      <c r="Q69" s="1">
        <v>1</v>
      </c>
      <c r="R69" s="1"/>
      <c r="S69" s="1"/>
      <c r="T69" s="1"/>
      <c r="U69" s="1">
        <v>1</v>
      </c>
      <c r="V69" s="28">
        <v>1</v>
      </c>
      <c r="W69" s="35">
        <f>SUM(P69:V69)</f>
        <v>4</v>
      </c>
    </row>
    <row r="70" spans="1:23" ht="13.5">
      <c r="A70" s="16" t="s">
        <v>28</v>
      </c>
      <c r="B70" s="10"/>
      <c r="C70" s="1"/>
      <c r="D70" s="1"/>
      <c r="E70" s="1"/>
      <c r="F70" s="1"/>
      <c r="G70" s="1"/>
      <c r="H70" s="1">
        <v>7</v>
      </c>
      <c r="I70" s="1">
        <v>2</v>
      </c>
      <c r="J70" s="1"/>
      <c r="K70" s="1"/>
      <c r="L70" s="28"/>
      <c r="M70" s="47">
        <f>SUM(B70:L70)</f>
        <v>9</v>
      </c>
      <c r="N70" s="10"/>
      <c r="O70" s="1"/>
      <c r="P70" s="1"/>
      <c r="Q70" s="1"/>
      <c r="R70" s="1"/>
      <c r="S70" s="1"/>
      <c r="T70" s="1"/>
      <c r="U70" s="1"/>
      <c r="V70" s="28"/>
      <c r="W70" s="35"/>
    </row>
    <row r="71" spans="1:23" ht="14.25" thickBot="1">
      <c r="A71" s="22" t="s">
        <v>29</v>
      </c>
      <c r="B71" s="12" t="s">
        <v>79</v>
      </c>
      <c r="C71" s="7" t="s">
        <v>79</v>
      </c>
      <c r="D71" s="7" t="s">
        <v>79</v>
      </c>
      <c r="E71" s="7"/>
      <c r="F71" s="7" t="s">
        <v>79</v>
      </c>
      <c r="G71" s="7"/>
      <c r="H71" s="7" t="s">
        <v>79</v>
      </c>
      <c r="I71" s="7" t="s">
        <v>79</v>
      </c>
      <c r="J71" s="7" t="s">
        <v>79</v>
      </c>
      <c r="K71" s="7" t="s">
        <v>79</v>
      </c>
      <c r="L71" s="29" t="s">
        <v>79</v>
      </c>
      <c r="M71" s="48"/>
      <c r="N71" s="12"/>
      <c r="O71" s="7"/>
      <c r="P71" s="7" t="s">
        <v>79</v>
      </c>
      <c r="Q71" s="7" t="s">
        <v>79</v>
      </c>
      <c r="R71" s="7"/>
      <c r="S71" s="7"/>
      <c r="T71" s="7"/>
      <c r="U71" s="7" t="s">
        <v>79</v>
      </c>
      <c r="V71" s="29" t="s">
        <v>79</v>
      </c>
      <c r="W71" s="36"/>
    </row>
    <row r="72" spans="1:23" ht="14.25" thickBot="1">
      <c r="A72" s="17" t="s">
        <v>52</v>
      </c>
      <c r="B72" s="18">
        <f>SUM(B42:B71)</f>
        <v>81</v>
      </c>
      <c r="C72" s="19">
        <f>SUM(C42:C71)</f>
        <v>3</v>
      </c>
      <c r="D72" s="19">
        <f>SUM(D42:D71)</f>
        <v>18</v>
      </c>
      <c r="E72" s="19"/>
      <c r="F72" s="19">
        <f>SUM(F42:F71)</f>
        <v>3</v>
      </c>
      <c r="G72" s="19" t="s">
        <v>80</v>
      </c>
      <c r="H72" s="19">
        <f>SUM(H42:H71)</f>
        <v>121</v>
      </c>
      <c r="I72" s="19">
        <f>SUM(I42:I71)</f>
        <v>39</v>
      </c>
      <c r="J72" s="19">
        <f>SUM(J42:J71)</f>
        <v>40</v>
      </c>
      <c r="K72" s="19">
        <f>SUM(K42:K71)</f>
        <v>21</v>
      </c>
      <c r="L72" s="30">
        <f>SUM(L42:L71)</f>
        <v>18</v>
      </c>
      <c r="M72" s="49">
        <f>SUM(B72:L72)</f>
        <v>344</v>
      </c>
      <c r="N72" s="18"/>
      <c r="O72" s="19"/>
      <c r="P72" s="19">
        <v>16</v>
      </c>
      <c r="Q72" s="19">
        <v>94</v>
      </c>
      <c r="R72" s="19"/>
      <c r="S72" s="19"/>
      <c r="T72" s="19"/>
      <c r="U72" s="19">
        <v>17</v>
      </c>
      <c r="V72" s="30">
        <v>74</v>
      </c>
      <c r="W72" s="37">
        <f>SUM(W42:W71)</f>
        <v>201</v>
      </c>
    </row>
    <row r="73" spans="16:23" ht="13.5">
      <c r="P73" t="s">
        <v>81</v>
      </c>
      <c r="Q73" t="s">
        <v>79</v>
      </c>
      <c r="U73" t="s">
        <v>79</v>
      </c>
      <c r="V73" t="s">
        <v>79</v>
      </c>
      <c r="W73" t="s">
        <v>79</v>
      </c>
    </row>
  </sheetData>
  <mergeCells count="28">
    <mergeCell ref="A39:A41"/>
    <mergeCell ref="B2:D2"/>
    <mergeCell ref="B3:B4"/>
    <mergeCell ref="C3:C4"/>
    <mergeCell ref="D3:D4"/>
    <mergeCell ref="A38:E38"/>
    <mergeCell ref="B40:G40"/>
    <mergeCell ref="B39:L39"/>
    <mergeCell ref="A1:E1"/>
    <mergeCell ref="A2:A4"/>
    <mergeCell ref="L3:M3"/>
    <mergeCell ref="N3:O3"/>
    <mergeCell ref="F3:K3"/>
    <mergeCell ref="F2:S2"/>
    <mergeCell ref="Q3:S3"/>
    <mergeCell ref="P3:P4"/>
    <mergeCell ref="E2:E4"/>
    <mergeCell ref="W39:W41"/>
    <mergeCell ref="W2:W4"/>
    <mergeCell ref="V2:V4"/>
    <mergeCell ref="T39:V40"/>
    <mergeCell ref="U2:U4"/>
    <mergeCell ref="T2:T4"/>
    <mergeCell ref="N39:S40"/>
    <mergeCell ref="H40:I40"/>
    <mergeCell ref="J40:K40"/>
    <mergeCell ref="L40:L41"/>
    <mergeCell ref="M39:M4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scale="96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:F1"/>
    </sheetView>
  </sheetViews>
  <sheetFormatPr defaultColWidth="9.00390625" defaultRowHeight="13.5"/>
  <cols>
    <col min="1" max="1" width="11.375" style="0" customWidth="1"/>
  </cols>
  <sheetData>
    <row r="1" spans="1:6" ht="13.5">
      <c r="A1" s="262" t="s">
        <v>91</v>
      </c>
      <c r="B1" s="262"/>
      <c r="C1" s="262"/>
      <c r="D1" s="262"/>
      <c r="E1" s="262"/>
      <c r="F1" s="262"/>
    </row>
    <row r="2" spans="10:11" ht="14.25" thickBot="1">
      <c r="J2" s="76"/>
      <c r="K2" s="51"/>
    </row>
    <row r="3" spans="1:13" ht="27.75" customHeight="1">
      <c r="A3" s="293"/>
      <c r="B3" s="292" t="s">
        <v>53</v>
      </c>
      <c r="C3" s="290"/>
      <c r="D3" s="291"/>
      <c r="E3" s="289" t="s">
        <v>55</v>
      </c>
      <c r="F3" s="290"/>
      <c r="G3" s="295"/>
      <c r="H3" s="289" t="s">
        <v>88</v>
      </c>
      <c r="I3" s="290"/>
      <c r="J3" s="295"/>
      <c r="K3" s="289" t="s">
        <v>89</v>
      </c>
      <c r="L3" s="290"/>
      <c r="M3" s="291"/>
    </row>
    <row r="4" spans="1:13" ht="14.25" thickBot="1">
      <c r="A4" s="294"/>
      <c r="B4" s="78" t="s">
        <v>85</v>
      </c>
      <c r="C4" s="79" t="s">
        <v>83</v>
      </c>
      <c r="D4" s="80" t="s">
        <v>84</v>
      </c>
      <c r="E4" s="81" t="s">
        <v>86</v>
      </c>
      <c r="F4" s="8" t="s">
        <v>87</v>
      </c>
      <c r="G4" s="40" t="s">
        <v>84</v>
      </c>
      <c r="H4" s="81" t="s">
        <v>82</v>
      </c>
      <c r="I4" s="8" t="s">
        <v>87</v>
      </c>
      <c r="J4" s="40" t="s">
        <v>84</v>
      </c>
      <c r="K4" s="81" t="s">
        <v>82</v>
      </c>
      <c r="L4" s="8" t="s">
        <v>87</v>
      </c>
      <c r="M4" s="82" t="s">
        <v>84</v>
      </c>
    </row>
    <row r="5" spans="1:13" ht="13.5">
      <c r="A5" s="83" t="s">
        <v>0</v>
      </c>
      <c r="B5" s="60">
        <v>22</v>
      </c>
      <c r="C5" s="2">
        <v>19</v>
      </c>
      <c r="D5" s="67">
        <f>C5/B5</f>
        <v>0.8636363636363636</v>
      </c>
      <c r="E5" s="9">
        <v>585</v>
      </c>
      <c r="F5" s="2">
        <v>481</v>
      </c>
      <c r="G5" s="68">
        <f>F5/E5</f>
        <v>0.8222222222222222</v>
      </c>
      <c r="H5">
        <v>345</v>
      </c>
      <c r="I5" s="2">
        <v>285</v>
      </c>
      <c r="J5" s="68">
        <f>I5/H5</f>
        <v>0.8260869565217391</v>
      </c>
      <c r="K5">
        <v>229</v>
      </c>
      <c r="L5" s="2">
        <v>193</v>
      </c>
      <c r="M5" s="67">
        <f>L5/K5</f>
        <v>0.8427947598253275</v>
      </c>
    </row>
    <row r="6" spans="1:13" ht="13.5">
      <c r="A6" s="84" t="s">
        <v>1</v>
      </c>
      <c r="B6" s="61">
        <v>6</v>
      </c>
      <c r="C6" s="1"/>
      <c r="D6" s="67">
        <f aca="true" t="shared" si="0" ref="D6:D33">C6/B6</f>
        <v>0</v>
      </c>
      <c r="E6" s="10">
        <v>151</v>
      </c>
      <c r="F6" s="1">
        <v>0</v>
      </c>
      <c r="G6" s="68">
        <f aca="true" t="shared" si="1" ref="G6:G33">F6/E6</f>
        <v>0</v>
      </c>
      <c r="H6" s="10">
        <v>76</v>
      </c>
      <c r="I6" s="1">
        <v>0</v>
      </c>
      <c r="J6" s="68">
        <f aca="true" t="shared" si="2" ref="J6:J33">I6/H6</f>
        <v>0</v>
      </c>
      <c r="K6" s="65">
        <v>62</v>
      </c>
      <c r="L6" s="1">
        <v>0</v>
      </c>
      <c r="M6" s="67">
        <f aca="true" t="shared" si="3" ref="M6:M33">L6/K6</f>
        <v>0</v>
      </c>
    </row>
    <row r="7" spans="1:13" ht="13.5">
      <c r="A7" s="84" t="s">
        <v>2</v>
      </c>
      <c r="B7" s="61">
        <v>17</v>
      </c>
      <c r="C7" s="1">
        <v>13</v>
      </c>
      <c r="D7" s="67">
        <f t="shared" si="0"/>
        <v>0.7647058823529411</v>
      </c>
      <c r="E7" s="10">
        <v>489</v>
      </c>
      <c r="F7" s="1">
        <v>9</v>
      </c>
      <c r="G7" s="68">
        <f t="shared" si="1"/>
        <v>0.018404907975460124</v>
      </c>
      <c r="H7">
        <v>281</v>
      </c>
      <c r="I7" s="1">
        <v>9</v>
      </c>
      <c r="J7" s="68">
        <f t="shared" si="2"/>
        <v>0.03202846975088968</v>
      </c>
      <c r="K7" s="65">
        <v>185</v>
      </c>
      <c r="L7" s="1">
        <v>9</v>
      </c>
      <c r="M7" s="67">
        <f t="shared" si="3"/>
        <v>0.04864864864864865</v>
      </c>
    </row>
    <row r="8" spans="1:13" ht="13.5">
      <c r="A8" s="84" t="s">
        <v>5</v>
      </c>
      <c r="B8" s="61">
        <v>2</v>
      </c>
      <c r="C8" s="1">
        <v>2</v>
      </c>
      <c r="D8" s="67">
        <f t="shared" si="0"/>
        <v>1</v>
      </c>
      <c r="E8" s="10">
        <v>42</v>
      </c>
      <c r="F8" s="1">
        <v>34</v>
      </c>
      <c r="G8" s="68">
        <f t="shared" si="1"/>
        <v>0.8095238095238095</v>
      </c>
      <c r="H8" s="10">
        <v>22</v>
      </c>
      <c r="I8" s="1">
        <v>14</v>
      </c>
      <c r="J8" s="68">
        <f t="shared" si="2"/>
        <v>0.6363636363636364</v>
      </c>
      <c r="K8" s="65">
        <v>18</v>
      </c>
      <c r="L8" s="1">
        <v>10</v>
      </c>
      <c r="M8" s="67">
        <f t="shared" si="3"/>
        <v>0.5555555555555556</v>
      </c>
    </row>
    <row r="9" spans="1:13" ht="13.5">
      <c r="A9" s="84" t="s">
        <v>6</v>
      </c>
      <c r="B9" s="61">
        <v>1</v>
      </c>
      <c r="C9" s="1">
        <v>1</v>
      </c>
      <c r="D9" s="67">
        <f t="shared" si="0"/>
        <v>1</v>
      </c>
      <c r="E9" s="10">
        <v>18</v>
      </c>
      <c r="F9" s="1">
        <v>4</v>
      </c>
      <c r="G9" s="68">
        <f t="shared" si="1"/>
        <v>0.2222222222222222</v>
      </c>
      <c r="H9">
        <v>8</v>
      </c>
      <c r="I9" s="1">
        <v>4</v>
      </c>
      <c r="J9" s="68">
        <f t="shared" si="2"/>
        <v>0.5</v>
      </c>
      <c r="K9" s="65">
        <v>8</v>
      </c>
      <c r="L9" s="1">
        <v>4</v>
      </c>
      <c r="M9" s="67">
        <f t="shared" si="3"/>
        <v>0.5</v>
      </c>
    </row>
    <row r="10" spans="1:13" ht="13.5">
      <c r="A10" s="84" t="s">
        <v>3</v>
      </c>
      <c r="B10" s="61">
        <v>19</v>
      </c>
      <c r="C10" s="1">
        <v>19</v>
      </c>
      <c r="D10" s="67">
        <f t="shared" si="0"/>
        <v>1</v>
      </c>
      <c r="E10" s="10">
        <v>439</v>
      </c>
      <c r="F10" s="1">
        <v>174</v>
      </c>
      <c r="G10" s="68">
        <f t="shared" si="1"/>
        <v>0.39635535307517084</v>
      </c>
      <c r="H10" s="10">
        <v>266</v>
      </c>
      <c r="I10" s="1">
        <v>174</v>
      </c>
      <c r="J10" s="68">
        <f t="shared" si="2"/>
        <v>0.6541353383458647</v>
      </c>
      <c r="K10" s="65">
        <v>207</v>
      </c>
      <c r="L10" s="1">
        <v>174</v>
      </c>
      <c r="M10" s="67">
        <f t="shared" si="3"/>
        <v>0.8405797101449275</v>
      </c>
    </row>
    <row r="11" spans="1:13" ht="13.5">
      <c r="A11" s="84" t="s">
        <v>4</v>
      </c>
      <c r="B11" s="61">
        <v>16</v>
      </c>
      <c r="C11" s="1">
        <v>16</v>
      </c>
      <c r="D11" s="67">
        <f t="shared" si="0"/>
        <v>1</v>
      </c>
      <c r="E11" s="10">
        <v>338</v>
      </c>
      <c r="F11" s="1">
        <v>14</v>
      </c>
      <c r="G11" s="68">
        <f t="shared" si="1"/>
        <v>0.04142011834319527</v>
      </c>
      <c r="H11">
        <v>185</v>
      </c>
      <c r="I11" s="1">
        <v>14</v>
      </c>
      <c r="J11" s="68">
        <f t="shared" si="2"/>
        <v>0.07567567567567568</v>
      </c>
      <c r="K11" s="65">
        <v>147</v>
      </c>
      <c r="L11" s="1">
        <v>14</v>
      </c>
      <c r="M11" s="67">
        <f t="shared" si="3"/>
        <v>0.09523809523809523</v>
      </c>
    </row>
    <row r="12" spans="1:13" ht="13.5">
      <c r="A12" s="84" t="s">
        <v>7</v>
      </c>
      <c r="B12" s="61">
        <v>7</v>
      </c>
      <c r="C12" s="1">
        <v>7</v>
      </c>
      <c r="D12" s="67">
        <f t="shared" si="0"/>
        <v>1</v>
      </c>
      <c r="E12" s="10">
        <v>124</v>
      </c>
      <c r="F12" s="1">
        <v>52</v>
      </c>
      <c r="G12" s="68">
        <f t="shared" si="1"/>
        <v>0.41935483870967744</v>
      </c>
      <c r="H12" s="10">
        <v>84</v>
      </c>
      <c r="I12" s="1">
        <v>52</v>
      </c>
      <c r="J12" s="68">
        <f t="shared" si="2"/>
        <v>0.6190476190476191</v>
      </c>
      <c r="K12" s="65">
        <v>54</v>
      </c>
      <c r="L12" s="1">
        <v>52</v>
      </c>
      <c r="M12" s="67">
        <f t="shared" si="3"/>
        <v>0.9629629629629629</v>
      </c>
    </row>
    <row r="13" spans="1:13" ht="13.5">
      <c r="A13" s="84" t="s">
        <v>8</v>
      </c>
      <c r="B13" s="61">
        <v>2</v>
      </c>
      <c r="C13" s="1">
        <v>2</v>
      </c>
      <c r="D13" s="67">
        <f t="shared" si="0"/>
        <v>1</v>
      </c>
      <c r="E13" s="10">
        <v>0</v>
      </c>
      <c r="F13" s="1">
        <v>0</v>
      </c>
      <c r="G13" s="69"/>
      <c r="H13">
        <v>0</v>
      </c>
      <c r="I13" s="1">
        <v>0</v>
      </c>
      <c r="J13" s="68"/>
      <c r="K13" s="65">
        <v>0</v>
      </c>
      <c r="L13" s="1">
        <v>0</v>
      </c>
      <c r="M13" s="67"/>
    </row>
    <row r="14" spans="1:13" ht="13.5">
      <c r="A14" s="84" t="s">
        <v>9</v>
      </c>
      <c r="B14" s="61">
        <v>27</v>
      </c>
      <c r="C14" s="1">
        <v>19</v>
      </c>
      <c r="D14" s="67">
        <f t="shared" si="0"/>
        <v>0.7037037037037037</v>
      </c>
      <c r="E14" s="10">
        <v>583</v>
      </c>
      <c r="F14" s="1">
        <v>28</v>
      </c>
      <c r="G14" s="68">
        <f t="shared" si="1"/>
        <v>0.048027444253859346</v>
      </c>
      <c r="H14" s="65">
        <v>337</v>
      </c>
      <c r="I14" s="1">
        <v>28</v>
      </c>
      <c r="J14" s="68">
        <f t="shared" si="2"/>
        <v>0.0830860534124629</v>
      </c>
      <c r="K14" s="65">
        <v>267</v>
      </c>
      <c r="L14" s="1">
        <v>28</v>
      </c>
      <c r="M14" s="67">
        <f t="shared" si="3"/>
        <v>0.10486891385767791</v>
      </c>
    </row>
    <row r="15" spans="1:13" ht="13.5">
      <c r="A15" s="84" t="s">
        <v>10</v>
      </c>
      <c r="B15" s="61">
        <v>9</v>
      </c>
      <c r="C15" s="1">
        <v>6</v>
      </c>
      <c r="D15" s="67">
        <f t="shared" si="0"/>
        <v>0.6666666666666666</v>
      </c>
      <c r="E15" s="10">
        <v>167</v>
      </c>
      <c r="F15" s="1">
        <v>2</v>
      </c>
      <c r="G15" s="68">
        <f t="shared" si="1"/>
        <v>0.011976047904191617</v>
      </c>
      <c r="H15" s="65">
        <v>107</v>
      </c>
      <c r="I15" s="1">
        <v>2</v>
      </c>
      <c r="J15" s="68">
        <f t="shared" si="2"/>
        <v>0.018691588785046728</v>
      </c>
      <c r="K15" s="65">
        <v>72</v>
      </c>
      <c r="L15" s="1">
        <v>2</v>
      </c>
      <c r="M15" s="67">
        <f t="shared" si="3"/>
        <v>0.027777777777777776</v>
      </c>
    </row>
    <row r="16" spans="1:13" ht="13.5">
      <c r="A16" s="84" t="s">
        <v>11</v>
      </c>
      <c r="B16" s="61">
        <v>7</v>
      </c>
      <c r="C16" s="1">
        <v>5</v>
      </c>
      <c r="D16" s="67">
        <f t="shared" si="0"/>
        <v>0.7142857142857143</v>
      </c>
      <c r="E16" s="10">
        <v>124</v>
      </c>
      <c r="F16" s="1">
        <v>0</v>
      </c>
      <c r="G16" s="68">
        <f t="shared" si="1"/>
        <v>0</v>
      </c>
      <c r="H16" s="10">
        <v>87</v>
      </c>
      <c r="I16" s="1">
        <v>0</v>
      </c>
      <c r="J16" s="68">
        <f t="shared" si="2"/>
        <v>0</v>
      </c>
      <c r="K16" s="65">
        <v>66</v>
      </c>
      <c r="L16" s="1">
        <v>0</v>
      </c>
      <c r="M16" s="67">
        <f t="shared" si="3"/>
        <v>0</v>
      </c>
    </row>
    <row r="17" spans="1:13" ht="13.5">
      <c r="A17" s="84" t="s">
        <v>12</v>
      </c>
      <c r="B17" s="61">
        <v>22</v>
      </c>
      <c r="C17" s="1">
        <v>7</v>
      </c>
      <c r="D17" s="67">
        <f t="shared" si="0"/>
        <v>0.3181818181818182</v>
      </c>
      <c r="E17" s="10">
        <v>267</v>
      </c>
      <c r="F17" s="1">
        <v>0</v>
      </c>
      <c r="G17" s="68">
        <f t="shared" si="1"/>
        <v>0</v>
      </c>
      <c r="H17">
        <v>156</v>
      </c>
      <c r="I17" s="1">
        <v>0</v>
      </c>
      <c r="J17" s="68">
        <f t="shared" si="2"/>
        <v>0</v>
      </c>
      <c r="K17" s="10">
        <v>129</v>
      </c>
      <c r="L17" s="1">
        <v>0</v>
      </c>
      <c r="M17" s="67">
        <f t="shared" si="3"/>
        <v>0</v>
      </c>
    </row>
    <row r="18" spans="1:13" ht="13.5">
      <c r="A18" s="84" t="s">
        <v>13</v>
      </c>
      <c r="B18" s="61">
        <v>6</v>
      </c>
      <c r="C18" s="1">
        <v>6</v>
      </c>
      <c r="D18" s="67">
        <f t="shared" si="0"/>
        <v>1</v>
      </c>
      <c r="E18" s="10">
        <v>178</v>
      </c>
      <c r="F18" s="1">
        <v>8</v>
      </c>
      <c r="G18" s="68">
        <f t="shared" si="1"/>
        <v>0.0449438202247191</v>
      </c>
      <c r="H18" s="65">
        <v>99</v>
      </c>
      <c r="I18" s="1">
        <v>8</v>
      </c>
      <c r="J18" s="68">
        <f t="shared" si="2"/>
        <v>0.08080808080808081</v>
      </c>
      <c r="K18">
        <v>75</v>
      </c>
      <c r="L18" s="1">
        <v>8</v>
      </c>
      <c r="M18" s="67">
        <f t="shared" si="3"/>
        <v>0.10666666666666667</v>
      </c>
    </row>
    <row r="19" spans="1:13" ht="13.5">
      <c r="A19" s="84" t="s">
        <v>14</v>
      </c>
      <c r="B19" s="61">
        <v>10</v>
      </c>
      <c r="C19" s="1">
        <v>8</v>
      </c>
      <c r="D19" s="67">
        <f t="shared" si="0"/>
        <v>0.8</v>
      </c>
      <c r="E19" s="10">
        <v>167</v>
      </c>
      <c r="F19" s="1">
        <v>20</v>
      </c>
      <c r="G19" s="68">
        <f t="shared" si="1"/>
        <v>0.11976047904191617</v>
      </c>
      <c r="H19" s="10">
        <v>96</v>
      </c>
      <c r="I19" s="1">
        <v>20</v>
      </c>
      <c r="J19" s="68">
        <f t="shared" si="2"/>
        <v>0.20833333333333334</v>
      </c>
      <c r="K19" s="65">
        <v>76</v>
      </c>
      <c r="L19" s="1">
        <v>20</v>
      </c>
      <c r="M19" s="67">
        <f t="shared" si="3"/>
        <v>0.2631578947368421</v>
      </c>
    </row>
    <row r="20" spans="1:13" ht="13.5">
      <c r="A20" s="84" t="s">
        <v>15</v>
      </c>
      <c r="B20" s="61">
        <v>11</v>
      </c>
      <c r="C20" s="1">
        <v>8</v>
      </c>
      <c r="D20" s="67">
        <f t="shared" si="0"/>
        <v>0.7272727272727273</v>
      </c>
      <c r="E20" s="10">
        <v>249</v>
      </c>
      <c r="F20" s="1">
        <v>46</v>
      </c>
      <c r="G20" s="68">
        <f t="shared" si="1"/>
        <v>0.18473895582329317</v>
      </c>
      <c r="H20">
        <v>145</v>
      </c>
      <c r="I20" s="1">
        <v>46</v>
      </c>
      <c r="J20" s="68">
        <f t="shared" si="2"/>
        <v>0.31724137931034485</v>
      </c>
      <c r="K20" s="65">
        <v>119</v>
      </c>
      <c r="L20" s="1">
        <v>46</v>
      </c>
      <c r="M20" s="67">
        <f t="shared" si="3"/>
        <v>0.3865546218487395</v>
      </c>
    </row>
    <row r="21" spans="1:13" ht="13.5">
      <c r="A21" s="84" t="s">
        <v>16</v>
      </c>
      <c r="B21" s="61">
        <v>6</v>
      </c>
      <c r="C21" s="1">
        <v>4</v>
      </c>
      <c r="D21" s="67">
        <f t="shared" si="0"/>
        <v>0.6666666666666666</v>
      </c>
      <c r="E21" s="10">
        <v>98</v>
      </c>
      <c r="F21" s="1">
        <v>0</v>
      </c>
      <c r="G21" s="68">
        <f t="shared" si="1"/>
        <v>0</v>
      </c>
      <c r="H21" s="65">
        <v>56</v>
      </c>
      <c r="I21" s="1">
        <v>0</v>
      </c>
      <c r="J21" s="68">
        <f t="shared" si="2"/>
        <v>0</v>
      </c>
      <c r="K21" s="10">
        <v>42</v>
      </c>
      <c r="L21" s="1">
        <v>0</v>
      </c>
      <c r="M21" s="67">
        <f t="shared" si="3"/>
        <v>0</v>
      </c>
    </row>
    <row r="22" spans="1:13" ht="13.5">
      <c r="A22" s="84" t="s">
        <v>17</v>
      </c>
      <c r="B22" s="61">
        <v>6</v>
      </c>
      <c r="C22" s="1">
        <v>4</v>
      </c>
      <c r="D22" s="67">
        <f t="shared" si="0"/>
        <v>0.6666666666666666</v>
      </c>
      <c r="E22" s="10">
        <v>99</v>
      </c>
      <c r="F22" s="1">
        <v>3</v>
      </c>
      <c r="G22" s="68">
        <f t="shared" si="1"/>
        <v>0.030303030303030304</v>
      </c>
      <c r="H22" s="10">
        <v>48</v>
      </c>
      <c r="I22" s="1">
        <v>3</v>
      </c>
      <c r="J22" s="68">
        <f t="shared" si="2"/>
        <v>0.0625</v>
      </c>
      <c r="K22">
        <v>32</v>
      </c>
      <c r="L22" s="1">
        <v>3</v>
      </c>
      <c r="M22" s="67">
        <f t="shared" si="3"/>
        <v>0.09375</v>
      </c>
    </row>
    <row r="23" spans="1:13" ht="13.5">
      <c r="A23" s="84" t="s">
        <v>18</v>
      </c>
      <c r="B23" s="61">
        <v>2</v>
      </c>
      <c r="C23" s="1">
        <v>2</v>
      </c>
      <c r="D23" s="67">
        <f t="shared" si="0"/>
        <v>1</v>
      </c>
      <c r="E23" s="10">
        <v>35</v>
      </c>
      <c r="F23" s="1">
        <v>15</v>
      </c>
      <c r="G23" s="68">
        <f t="shared" si="1"/>
        <v>0.42857142857142855</v>
      </c>
      <c r="H23">
        <v>16</v>
      </c>
      <c r="I23" s="1">
        <v>15</v>
      </c>
      <c r="J23" s="68">
        <f t="shared" si="2"/>
        <v>0.9375</v>
      </c>
      <c r="K23" s="10">
        <v>16</v>
      </c>
      <c r="L23" s="1">
        <v>15</v>
      </c>
      <c r="M23" s="67">
        <f t="shared" si="3"/>
        <v>0.9375</v>
      </c>
    </row>
    <row r="24" spans="1:13" ht="13.5">
      <c r="A24" s="84" t="s">
        <v>19</v>
      </c>
      <c r="B24" s="61">
        <v>63</v>
      </c>
      <c r="C24" s="1">
        <v>14</v>
      </c>
      <c r="D24" s="67">
        <f t="shared" si="0"/>
        <v>0.2222222222222222</v>
      </c>
      <c r="E24" s="10">
        <v>793</v>
      </c>
      <c r="F24" s="1">
        <v>0</v>
      </c>
      <c r="G24" s="68">
        <f t="shared" si="1"/>
        <v>0</v>
      </c>
      <c r="H24" s="65">
        <v>449</v>
      </c>
      <c r="I24" s="1">
        <v>0</v>
      </c>
      <c r="J24" s="68">
        <f t="shared" si="2"/>
        <v>0</v>
      </c>
      <c r="K24">
        <v>354</v>
      </c>
      <c r="L24" s="1">
        <v>0</v>
      </c>
      <c r="M24" s="67">
        <f t="shared" si="3"/>
        <v>0</v>
      </c>
    </row>
    <row r="25" spans="1:13" ht="13.5">
      <c r="A25" s="84" t="s">
        <v>20</v>
      </c>
      <c r="B25" s="61">
        <v>15</v>
      </c>
      <c r="C25" s="1">
        <v>7</v>
      </c>
      <c r="D25" s="67">
        <f t="shared" si="0"/>
        <v>0.4666666666666667</v>
      </c>
      <c r="E25" s="10">
        <v>375</v>
      </c>
      <c r="F25" s="1">
        <v>6</v>
      </c>
      <c r="G25" s="68">
        <f t="shared" si="1"/>
        <v>0.016</v>
      </c>
      <c r="H25" s="65">
        <v>223</v>
      </c>
      <c r="I25" s="1">
        <v>6</v>
      </c>
      <c r="J25" s="68">
        <f t="shared" si="2"/>
        <v>0.026905829596412557</v>
      </c>
      <c r="K25" s="10">
        <v>134</v>
      </c>
      <c r="L25" s="1">
        <v>6</v>
      </c>
      <c r="M25" s="67">
        <f t="shared" si="3"/>
        <v>0.04477611940298507</v>
      </c>
    </row>
    <row r="26" spans="1:13" ht="13.5">
      <c r="A26" s="84" t="s">
        <v>21</v>
      </c>
      <c r="B26" s="61">
        <v>5</v>
      </c>
      <c r="C26" s="1">
        <v>5</v>
      </c>
      <c r="D26" s="67">
        <f t="shared" si="0"/>
        <v>1</v>
      </c>
      <c r="E26" s="10">
        <v>120</v>
      </c>
      <c r="F26" s="1">
        <v>0</v>
      </c>
      <c r="G26" s="68">
        <f t="shared" si="1"/>
        <v>0</v>
      </c>
      <c r="H26" s="65">
        <v>64</v>
      </c>
      <c r="I26" s="1">
        <v>0</v>
      </c>
      <c r="J26" s="68">
        <f t="shared" si="2"/>
        <v>0</v>
      </c>
      <c r="K26" s="10">
        <v>46</v>
      </c>
      <c r="L26" s="1">
        <v>0</v>
      </c>
      <c r="M26" s="67">
        <f t="shared" si="3"/>
        <v>0</v>
      </c>
    </row>
    <row r="27" spans="1:13" ht="13.5">
      <c r="A27" s="84" t="s">
        <v>22</v>
      </c>
      <c r="B27" s="61">
        <v>5</v>
      </c>
      <c r="C27" s="1">
        <v>4</v>
      </c>
      <c r="D27" s="67">
        <f t="shared" si="0"/>
        <v>0.8</v>
      </c>
      <c r="E27" s="10">
        <v>165</v>
      </c>
      <c r="F27" s="1">
        <v>0</v>
      </c>
      <c r="G27" s="68">
        <f t="shared" si="1"/>
        <v>0</v>
      </c>
      <c r="H27" s="65">
        <v>81</v>
      </c>
      <c r="I27" s="1">
        <v>0</v>
      </c>
      <c r="J27" s="68">
        <f t="shared" si="2"/>
        <v>0</v>
      </c>
      <c r="K27">
        <v>45</v>
      </c>
      <c r="L27" s="1">
        <v>0</v>
      </c>
      <c r="M27" s="67">
        <f t="shared" si="3"/>
        <v>0</v>
      </c>
    </row>
    <row r="28" spans="1:13" ht="13.5">
      <c r="A28" s="84" t="s">
        <v>23</v>
      </c>
      <c r="B28" s="61">
        <v>14</v>
      </c>
      <c r="C28" s="1">
        <v>10</v>
      </c>
      <c r="D28" s="67">
        <f t="shared" si="0"/>
        <v>0.7142857142857143</v>
      </c>
      <c r="E28" s="10">
        <v>359</v>
      </c>
      <c r="F28" s="1">
        <v>34</v>
      </c>
      <c r="G28" s="68">
        <f t="shared" si="1"/>
        <v>0.0947075208913649</v>
      </c>
      <c r="H28" s="65">
        <v>131</v>
      </c>
      <c r="I28" s="1">
        <v>34</v>
      </c>
      <c r="J28" s="68">
        <f t="shared" si="2"/>
        <v>0.2595419847328244</v>
      </c>
      <c r="K28" s="10">
        <v>83</v>
      </c>
      <c r="L28" s="1">
        <v>34</v>
      </c>
      <c r="M28" s="67">
        <f t="shared" si="3"/>
        <v>0.40963855421686746</v>
      </c>
    </row>
    <row r="29" spans="1:13" ht="13.5">
      <c r="A29" s="84" t="s">
        <v>24</v>
      </c>
      <c r="B29" s="61">
        <v>6</v>
      </c>
      <c r="C29" s="1">
        <v>3</v>
      </c>
      <c r="D29" s="67">
        <f t="shared" si="0"/>
        <v>0.5</v>
      </c>
      <c r="E29" s="10">
        <v>91</v>
      </c>
      <c r="F29" s="1">
        <v>0</v>
      </c>
      <c r="G29" s="68">
        <f t="shared" si="1"/>
        <v>0</v>
      </c>
      <c r="H29" s="65">
        <v>48</v>
      </c>
      <c r="I29" s="1">
        <v>0</v>
      </c>
      <c r="J29" s="68">
        <f t="shared" si="2"/>
        <v>0</v>
      </c>
      <c r="K29" s="10">
        <v>36</v>
      </c>
      <c r="L29" s="1">
        <v>0</v>
      </c>
      <c r="M29" s="67">
        <f t="shared" si="3"/>
        <v>0</v>
      </c>
    </row>
    <row r="30" spans="1:13" ht="13.5">
      <c r="A30" s="84" t="s">
        <v>25</v>
      </c>
      <c r="B30" s="61">
        <v>6</v>
      </c>
      <c r="C30" s="1">
        <v>5</v>
      </c>
      <c r="D30" s="67">
        <f t="shared" si="0"/>
        <v>0.8333333333333334</v>
      </c>
      <c r="E30" s="10">
        <v>123</v>
      </c>
      <c r="F30" s="1">
        <v>36</v>
      </c>
      <c r="G30" s="68">
        <f t="shared" si="1"/>
        <v>0.2926829268292683</v>
      </c>
      <c r="H30" s="65">
        <v>79</v>
      </c>
      <c r="I30" s="1">
        <v>36</v>
      </c>
      <c r="J30" s="68">
        <f t="shared" si="2"/>
        <v>0.45569620253164556</v>
      </c>
      <c r="K30">
        <v>57</v>
      </c>
      <c r="L30" s="1">
        <v>36</v>
      </c>
      <c r="M30" s="67">
        <f t="shared" si="3"/>
        <v>0.631578947368421</v>
      </c>
    </row>
    <row r="31" spans="1:13" ht="13.5">
      <c r="A31" s="84" t="s">
        <v>26</v>
      </c>
      <c r="B31" s="61">
        <v>5</v>
      </c>
      <c r="C31" s="1">
        <v>4</v>
      </c>
      <c r="D31" s="67">
        <f t="shared" si="0"/>
        <v>0.8</v>
      </c>
      <c r="E31" s="10">
        <v>107</v>
      </c>
      <c r="F31" s="1">
        <v>18</v>
      </c>
      <c r="G31" s="68">
        <f t="shared" si="1"/>
        <v>0.16822429906542055</v>
      </c>
      <c r="H31" s="10">
        <v>54</v>
      </c>
      <c r="I31" s="1">
        <v>18</v>
      </c>
      <c r="J31" s="68">
        <f t="shared" si="2"/>
        <v>0.3333333333333333</v>
      </c>
      <c r="K31" s="10">
        <v>40</v>
      </c>
      <c r="L31" s="1">
        <v>18</v>
      </c>
      <c r="M31" s="67">
        <f t="shared" si="3"/>
        <v>0.45</v>
      </c>
    </row>
    <row r="32" spans="1:13" ht="13.5">
      <c r="A32" s="84" t="s">
        <v>27</v>
      </c>
      <c r="B32" s="61">
        <v>1</v>
      </c>
      <c r="C32" s="1">
        <v>1</v>
      </c>
      <c r="D32" s="67">
        <f t="shared" si="0"/>
        <v>1</v>
      </c>
      <c r="E32" s="10">
        <v>16</v>
      </c>
      <c r="F32" s="1">
        <v>12</v>
      </c>
      <c r="G32" s="68">
        <f t="shared" si="1"/>
        <v>0.75</v>
      </c>
      <c r="H32">
        <v>16</v>
      </c>
      <c r="I32" s="1">
        <v>12</v>
      </c>
      <c r="J32" s="68">
        <f t="shared" si="2"/>
        <v>0.75</v>
      </c>
      <c r="K32">
        <v>16</v>
      </c>
      <c r="L32" s="1">
        <v>12</v>
      </c>
      <c r="M32" s="67">
        <f t="shared" si="3"/>
        <v>0.75</v>
      </c>
    </row>
    <row r="33" spans="1:13" ht="13.5">
      <c r="A33" s="84" t="s">
        <v>28</v>
      </c>
      <c r="B33" s="61">
        <v>4</v>
      </c>
      <c r="C33" s="1"/>
      <c r="D33" s="67">
        <f t="shared" si="0"/>
        <v>0</v>
      </c>
      <c r="E33" s="10">
        <v>58</v>
      </c>
      <c r="F33" s="1">
        <v>18</v>
      </c>
      <c r="G33" s="68">
        <f t="shared" si="1"/>
        <v>0.3103448275862069</v>
      </c>
      <c r="H33" s="10">
        <v>42</v>
      </c>
      <c r="I33" s="1">
        <v>18</v>
      </c>
      <c r="J33" s="68">
        <f t="shared" si="2"/>
        <v>0.42857142857142855</v>
      </c>
      <c r="K33" s="10">
        <v>34</v>
      </c>
      <c r="L33" s="1">
        <v>18</v>
      </c>
      <c r="M33" s="67">
        <f t="shared" si="3"/>
        <v>0.5294117647058824</v>
      </c>
    </row>
    <row r="34" spans="1:13" ht="14.25" thickBot="1">
      <c r="A34" s="85" t="s">
        <v>29</v>
      </c>
      <c r="B34" s="62"/>
      <c r="C34" s="11"/>
      <c r="D34" s="64"/>
      <c r="E34" s="65">
        <v>0</v>
      </c>
      <c r="F34" s="11">
        <v>0</v>
      </c>
      <c r="G34" s="68"/>
      <c r="H34">
        <v>0</v>
      </c>
      <c r="I34" s="11">
        <v>0</v>
      </c>
      <c r="J34" s="70"/>
      <c r="K34" s="12">
        <v>0</v>
      </c>
      <c r="L34" s="11">
        <v>0</v>
      </c>
      <c r="M34" s="63"/>
    </row>
    <row r="35" spans="1:13" ht="14.25" thickBot="1">
      <c r="A35" s="71" t="s">
        <v>52</v>
      </c>
      <c r="B35" s="72">
        <v>322</v>
      </c>
      <c r="C35" s="73">
        <v>201</v>
      </c>
      <c r="D35" s="74">
        <v>0.62</v>
      </c>
      <c r="E35" s="72">
        <v>6360</v>
      </c>
      <c r="F35" s="73">
        <v>1014</v>
      </c>
      <c r="G35" s="75">
        <v>0.16</v>
      </c>
      <c r="H35" s="77">
        <v>3601</v>
      </c>
      <c r="I35" s="73">
        <v>798</v>
      </c>
      <c r="J35" s="75">
        <v>0.22</v>
      </c>
      <c r="K35" s="77">
        <v>2649</v>
      </c>
      <c r="L35" s="73">
        <v>702</v>
      </c>
      <c r="M35" s="74">
        <v>0.27</v>
      </c>
    </row>
    <row r="36" spans="8:11" ht="13.5">
      <c r="H36" s="66"/>
      <c r="K36" s="66"/>
    </row>
    <row r="38" spans="1:4" ht="13.5">
      <c r="A38" s="1"/>
      <c r="B38" s="1" t="s">
        <v>72</v>
      </c>
      <c r="C38" s="1" t="s">
        <v>104</v>
      </c>
      <c r="D38" s="86" t="s">
        <v>105</v>
      </c>
    </row>
    <row r="39" spans="1:4" ht="13.5">
      <c r="A39" s="1" t="s">
        <v>93</v>
      </c>
      <c r="B39" s="1">
        <v>2715</v>
      </c>
      <c r="C39" s="1">
        <v>2527</v>
      </c>
      <c r="D39" s="1">
        <f aca="true" t="shared" si="4" ref="D39:D51">SUM(B39:C39)</f>
        <v>5242</v>
      </c>
    </row>
    <row r="40" spans="1:4" ht="13.5">
      <c r="A40" s="1" t="s">
        <v>92</v>
      </c>
      <c r="B40" s="1">
        <v>78</v>
      </c>
      <c r="C40" s="1">
        <v>74</v>
      </c>
      <c r="D40" s="1">
        <f t="shared" si="4"/>
        <v>152</v>
      </c>
    </row>
    <row r="41" spans="1:4" ht="13.5">
      <c r="A41" s="1" t="s">
        <v>94</v>
      </c>
      <c r="B41" s="1">
        <v>139</v>
      </c>
      <c r="C41" s="1">
        <v>135</v>
      </c>
      <c r="D41" s="1">
        <f t="shared" si="4"/>
        <v>274</v>
      </c>
    </row>
    <row r="42" spans="1:4" ht="13.5">
      <c r="A42" s="1" t="s">
        <v>95</v>
      </c>
      <c r="B42" s="1">
        <v>173</v>
      </c>
      <c r="C42" s="1">
        <v>164</v>
      </c>
      <c r="D42" s="1">
        <f t="shared" si="4"/>
        <v>337</v>
      </c>
    </row>
    <row r="43" spans="1:4" ht="13.5">
      <c r="A43" s="1" t="s">
        <v>96</v>
      </c>
      <c r="B43" s="1">
        <v>100</v>
      </c>
      <c r="C43" s="1">
        <v>95</v>
      </c>
      <c r="D43" s="1">
        <f t="shared" si="4"/>
        <v>195</v>
      </c>
    </row>
    <row r="44" spans="1:4" ht="13.5">
      <c r="A44" s="1" t="s">
        <v>97</v>
      </c>
      <c r="B44" s="1">
        <v>33</v>
      </c>
      <c r="C44" s="1">
        <v>33</v>
      </c>
      <c r="D44" s="1">
        <f t="shared" si="4"/>
        <v>66</v>
      </c>
    </row>
    <row r="45" spans="1:4" ht="13.5">
      <c r="A45" s="1" t="s">
        <v>98</v>
      </c>
      <c r="B45" s="1">
        <v>53</v>
      </c>
      <c r="C45" s="1">
        <v>47</v>
      </c>
      <c r="D45" s="1">
        <f t="shared" si="4"/>
        <v>100</v>
      </c>
    </row>
    <row r="46" spans="1:4" ht="13.5">
      <c r="A46" s="1" t="s">
        <v>99</v>
      </c>
      <c r="B46" s="1">
        <v>473</v>
      </c>
      <c r="C46" s="1">
        <v>456</v>
      </c>
      <c r="D46" s="1">
        <f t="shared" si="4"/>
        <v>929</v>
      </c>
    </row>
    <row r="47" spans="1:4" ht="13.5">
      <c r="A47" s="1" t="s">
        <v>100</v>
      </c>
      <c r="B47" s="1">
        <v>79</v>
      </c>
      <c r="C47" s="1">
        <v>76</v>
      </c>
      <c r="D47" s="1">
        <f t="shared" si="4"/>
        <v>155</v>
      </c>
    </row>
    <row r="48" spans="1:4" ht="13.5">
      <c r="A48" s="1" t="s">
        <v>101</v>
      </c>
      <c r="B48" s="1">
        <v>12</v>
      </c>
      <c r="C48" s="1">
        <v>12</v>
      </c>
      <c r="D48" s="1">
        <f t="shared" si="4"/>
        <v>24</v>
      </c>
    </row>
    <row r="49" spans="1:4" ht="13.5">
      <c r="A49" s="1" t="s">
        <v>102</v>
      </c>
      <c r="B49" s="1">
        <v>6</v>
      </c>
      <c r="C49" s="1">
        <v>6</v>
      </c>
      <c r="D49" s="1">
        <f t="shared" si="4"/>
        <v>12</v>
      </c>
    </row>
    <row r="50" spans="1:4" ht="13.5">
      <c r="A50" s="1" t="s">
        <v>103</v>
      </c>
      <c r="B50" s="1">
        <v>102</v>
      </c>
      <c r="C50" s="1">
        <v>97</v>
      </c>
      <c r="D50" s="1">
        <f t="shared" si="4"/>
        <v>199</v>
      </c>
    </row>
    <row r="51" spans="1:4" ht="13.5">
      <c r="A51" s="1" t="s">
        <v>106</v>
      </c>
      <c r="B51" s="1">
        <v>17</v>
      </c>
      <c r="C51" s="1">
        <v>14</v>
      </c>
      <c r="D51" s="1">
        <f t="shared" si="4"/>
        <v>31</v>
      </c>
    </row>
  </sheetData>
  <mergeCells count="6">
    <mergeCell ref="K3:M3"/>
    <mergeCell ref="A1:F1"/>
    <mergeCell ref="B3:D3"/>
    <mergeCell ref="A3:A4"/>
    <mergeCell ref="E3:G3"/>
    <mergeCell ref="H3:J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54"/>
  <sheetViews>
    <sheetView tabSelected="1" view="pageBreakPreview" zoomScaleSheetLayoutView="100" workbookViewId="0" topLeftCell="A28">
      <selection activeCell="A41" sqref="A41:O41"/>
    </sheetView>
  </sheetViews>
  <sheetFormatPr defaultColWidth="9.00390625" defaultRowHeight="13.5"/>
  <cols>
    <col min="1" max="1" width="11.875" style="0" customWidth="1"/>
    <col min="2" max="2" width="10.875" style="0" customWidth="1"/>
    <col min="3" max="11" width="8.625" style="0" customWidth="1"/>
    <col min="12" max="13" width="8.625" style="0" hidden="1" customWidth="1"/>
    <col min="14" max="15" width="8.625" style="0" customWidth="1"/>
    <col min="16" max="16" width="15.625" style="0" hidden="1" customWidth="1"/>
    <col min="17" max="17" width="17.375" style="0" customWidth="1"/>
  </cols>
  <sheetData>
    <row r="1" ht="30" customHeight="1" thickBot="1">
      <c r="A1" s="235" t="s">
        <v>178</v>
      </c>
    </row>
    <row r="2" spans="1:15" ht="34.5" customHeight="1">
      <c r="A2" s="299" t="s">
        <v>175</v>
      </c>
      <c r="B2" s="243" t="s">
        <v>114</v>
      </c>
      <c r="C2" s="299" t="s">
        <v>176</v>
      </c>
      <c r="D2" s="300"/>
      <c r="E2" s="301"/>
      <c r="F2" s="299" t="s">
        <v>177</v>
      </c>
      <c r="G2" s="300"/>
      <c r="H2" s="300"/>
      <c r="I2" s="297" t="s">
        <v>145</v>
      </c>
      <c r="J2" s="312" t="s">
        <v>84</v>
      </c>
      <c r="K2" s="313"/>
      <c r="L2" s="319" t="s">
        <v>139</v>
      </c>
      <c r="M2" s="319" t="s">
        <v>140</v>
      </c>
      <c r="N2" s="312" t="s">
        <v>169</v>
      </c>
      <c r="O2" s="313"/>
    </row>
    <row r="3" spans="1:16" ht="53.25" customHeight="1" thickBot="1">
      <c r="A3" s="305"/>
      <c r="B3" s="296"/>
      <c r="C3" s="126"/>
      <c r="D3" s="127" t="s">
        <v>118</v>
      </c>
      <c r="E3" s="128" t="s">
        <v>119</v>
      </c>
      <c r="F3" s="126"/>
      <c r="G3" s="127" t="s">
        <v>118</v>
      </c>
      <c r="H3" s="129" t="s">
        <v>119</v>
      </c>
      <c r="I3" s="298"/>
      <c r="J3" s="174" t="s">
        <v>146</v>
      </c>
      <c r="K3" s="227" t="s">
        <v>147</v>
      </c>
      <c r="L3" s="320"/>
      <c r="M3" s="320"/>
      <c r="N3" s="174" t="s">
        <v>148</v>
      </c>
      <c r="O3" s="230" t="s">
        <v>149</v>
      </c>
      <c r="P3" s="108"/>
    </row>
    <row r="4" spans="1:15" s="108" customFormat="1" ht="24.75" customHeight="1" thickBot="1">
      <c r="A4" s="236" t="s">
        <v>184</v>
      </c>
      <c r="B4" s="238" t="s">
        <v>19</v>
      </c>
      <c r="C4" s="206" t="s">
        <v>155</v>
      </c>
      <c r="D4" s="175">
        <f>'集計（事業所数）'!E23</f>
        <v>60</v>
      </c>
      <c r="E4" s="176">
        <f>'集計（事業所数）'!AF23</f>
        <v>1649</v>
      </c>
      <c r="F4" s="206" t="s">
        <v>167</v>
      </c>
      <c r="G4" s="177">
        <f>'集計（派遣先数）'!E23</f>
        <v>14</v>
      </c>
      <c r="H4" s="176">
        <f>'集計（派遣先数）'!AF23</f>
        <v>0</v>
      </c>
      <c r="I4" s="210" t="s">
        <v>168</v>
      </c>
      <c r="J4" s="189">
        <v>0.008</v>
      </c>
      <c r="K4" s="228">
        <f>14/1709</f>
        <v>0.008191925102399064</v>
      </c>
      <c r="L4" s="178">
        <f aca="true" t="shared" si="0" ref="L4:M8">G4/D4</f>
        <v>0.23333333333333334</v>
      </c>
      <c r="M4" s="178">
        <f t="shared" si="0"/>
        <v>0</v>
      </c>
      <c r="N4" s="215">
        <f>14/1709</f>
        <v>0.008191925102399064</v>
      </c>
      <c r="O4" s="232">
        <f>14/1709</f>
        <v>0.008191925102399064</v>
      </c>
    </row>
    <row r="5" spans="1:15" s="108" customFormat="1" ht="24.75" customHeight="1">
      <c r="A5" s="302" t="s">
        <v>185</v>
      </c>
      <c r="B5" s="163" t="s">
        <v>0</v>
      </c>
      <c r="C5" s="162">
        <f>D5+E5</f>
        <v>663</v>
      </c>
      <c r="D5" s="158">
        <f>'集計（事業所数）'!E4</f>
        <v>23</v>
      </c>
      <c r="E5" s="159">
        <f>'集計（事業所数）'!AF4</f>
        <v>640</v>
      </c>
      <c r="F5" s="162">
        <f>G5+H5</f>
        <v>230</v>
      </c>
      <c r="G5" s="160">
        <f>'集計（派遣先数）'!E4</f>
        <v>20</v>
      </c>
      <c r="H5" s="159">
        <f>'集計（派遣先数）'!AF4</f>
        <v>210</v>
      </c>
      <c r="I5" s="211">
        <v>42</v>
      </c>
      <c r="J5" s="191">
        <f aca="true" t="shared" si="1" ref="J5:J37">F5/C5</f>
        <v>0.3469079939668175</v>
      </c>
      <c r="K5" s="314">
        <f>516/2719</f>
        <v>0.1897756528135344</v>
      </c>
      <c r="L5" s="161">
        <f t="shared" si="0"/>
        <v>0.8695652173913043</v>
      </c>
      <c r="M5" s="161">
        <f t="shared" si="0"/>
        <v>0.328125</v>
      </c>
      <c r="N5" s="216">
        <f>I5/C5</f>
        <v>0.06334841628959276</v>
      </c>
      <c r="O5" s="309">
        <f>105/2719</f>
        <v>0.03861713865391688</v>
      </c>
    </row>
    <row r="6" spans="1:16" s="108" customFormat="1" ht="24.75" customHeight="1">
      <c r="A6" s="303"/>
      <c r="B6" s="130" t="s">
        <v>9</v>
      </c>
      <c r="C6" s="131">
        <f>D6+E6</f>
        <v>565</v>
      </c>
      <c r="D6" s="132">
        <f>'集計（事業所数）'!E13</f>
        <v>27</v>
      </c>
      <c r="E6" s="133">
        <f>'集計（事業所数）'!AF13</f>
        <v>538</v>
      </c>
      <c r="F6" s="131">
        <f>G6+H6</f>
        <v>51</v>
      </c>
      <c r="G6" s="146">
        <f>'集計（派遣先数）'!E13</f>
        <v>19</v>
      </c>
      <c r="H6" s="133">
        <f>'集計（派遣先数）'!AF13</f>
        <v>32</v>
      </c>
      <c r="I6" s="212">
        <v>31</v>
      </c>
      <c r="J6" s="192">
        <f t="shared" si="1"/>
        <v>0.09026548672566372</v>
      </c>
      <c r="K6" s="325"/>
      <c r="L6" s="148">
        <f t="shared" si="0"/>
        <v>0.7037037037037037</v>
      </c>
      <c r="M6" s="148">
        <f t="shared" si="0"/>
        <v>0.05947955390334572</v>
      </c>
      <c r="N6" s="217">
        <f>I6/C6</f>
        <v>0.05486725663716814</v>
      </c>
      <c r="O6" s="310"/>
      <c r="P6" s="108" t="s">
        <v>121</v>
      </c>
    </row>
    <row r="7" spans="1:16" s="108" customFormat="1" ht="24.75" customHeight="1">
      <c r="A7" s="303"/>
      <c r="B7" s="130" t="s">
        <v>12</v>
      </c>
      <c r="C7" s="131">
        <f>D7+E7</f>
        <v>538</v>
      </c>
      <c r="D7" s="132">
        <f>'集計（事業所数）'!E16</f>
        <v>22</v>
      </c>
      <c r="E7" s="133">
        <f>'集計（事業所数）'!AF16</f>
        <v>516</v>
      </c>
      <c r="F7" s="131">
        <f>G7+H7</f>
        <v>1</v>
      </c>
      <c r="G7" s="146">
        <f>'集計（派遣先数）'!E16</f>
        <v>1</v>
      </c>
      <c r="H7" s="133">
        <f>'集計（派遣先数）'!AF16</f>
        <v>0</v>
      </c>
      <c r="I7" s="212">
        <v>2</v>
      </c>
      <c r="J7" s="192">
        <f t="shared" si="1"/>
        <v>0.0018587360594795538</v>
      </c>
      <c r="K7" s="325"/>
      <c r="L7" s="148">
        <f t="shared" si="0"/>
        <v>0.045454545454545456</v>
      </c>
      <c r="M7" s="148">
        <f t="shared" si="0"/>
        <v>0</v>
      </c>
      <c r="N7" s="217">
        <f>I7/C7</f>
        <v>0.0037174721189591076</v>
      </c>
      <c r="O7" s="310"/>
      <c r="P7" s="108" t="s">
        <v>123</v>
      </c>
    </row>
    <row r="8" spans="1:16" s="108" customFormat="1" ht="24.75" customHeight="1">
      <c r="A8" s="303"/>
      <c r="B8" s="130" t="s">
        <v>2</v>
      </c>
      <c r="C8" s="131">
        <f>D8+E8</f>
        <v>491</v>
      </c>
      <c r="D8" s="132">
        <f>'集計（事業所数）'!E6</f>
        <v>17</v>
      </c>
      <c r="E8" s="133">
        <f>'集計（事業所数）'!AF6</f>
        <v>474</v>
      </c>
      <c r="F8" s="131">
        <f>G8+H8</f>
        <v>21</v>
      </c>
      <c r="G8" s="146">
        <f>'集計（派遣先数）'!E6</f>
        <v>13</v>
      </c>
      <c r="H8" s="133">
        <f>'集計（派遣先数）'!AF6</f>
        <v>8</v>
      </c>
      <c r="I8" s="212">
        <v>18</v>
      </c>
      <c r="J8" s="192">
        <f t="shared" si="1"/>
        <v>0.04276985743380855</v>
      </c>
      <c r="K8" s="325"/>
      <c r="L8" s="148">
        <f t="shared" si="0"/>
        <v>0.7647058823529411</v>
      </c>
      <c r="M8" s="148">
        <f t="shared" si="0"/>
        <v>0.016877637130801686</v>
      </c>
      <c r="N8" s="217">
        <f>I8/C8</f>
        <v>0.03665987780040733</v>
      </c>
      <c r="O8" s="310"/>
      <c r="P8" s="108">
        <f>SUM(I4:I11)</f>
        <v>121</v>
      </c>
    </row>
    <row r="9" spans="1:15" s="108" customFormat="1" ht="24.75" customHeight="1">
      <c r="A9" s="303"/>
      <c r="B9" s="237" t="s">
        <v>3</v>
      </c>
      <c r="C9" s="184">
        <f>D9+E9</f>
        <v>462</v>
      </c>
      <c r="D9" s="185">
        <f>'集計（事業所数）'!E9</f>
        <v>19</v>
      </c>
      <c r="E9" s="186">
        <f>'集計（事業所数）'!AF9</f>
        <v>443</v>
      </c>
      <c r="F9" s="184">
        <f>G9+H9</f>
        <v>213</v>
      </c>
      <c r="G9" s="187">
        <f>'集計（派遣先数）'!E9</f>
        <v>19</v>
      </c>
      <c r="H9" s="186">
        <f>'集計（派遣先数）'!AF9</f>
        <v>194</v>
      </c>
      <c r="I9" s="213">
        <v>12</v>
      </c>
      <c r="J9" s="194">
        <f>F9/C9</f>
        <v>0.461038961038961</v>
      </c>
      <c r="K9" s="326"/>
      <c r="L9" s="150"/>
      <c r="M9" s="150"/>
      <c r="N9" s="217">
        <f>I9/C9</f>
        <v>0.025974025974025976</v>
      </c>
      <c r="O9" s="311"/>
    </row>
    <row r="10" spans="1:15" s="108" customFormat="1" ht="24.75" customHeight="1" thickBot="1">
      <c r="A10" s="304"/>
      <c r="B10" s="109" t="s">
        <v>151</v>
      </c>
      <c r="C10" s="204" t="s">
        <v>152</v>
      </c>
      <c r="D10" s="199">
        <f>SUM(D5:D9)</f>
        <v>108</v>
      </c>
      <c r="E10" s="188">
        <f>SUM(E5:E9)</f>
        <v>2611</v>
      </c>
      <c r="F10" s="204" t="s">
        <v>153</v>
      </c>
      <c r="G10" s="199">
        <f>SUM(G5:G9)</f>
        <v>72</v>
      </c>
      <c r="H10" s="188">
        <f>SUM(H5:H9)</f>
        <v>444</v>
      </c>
      <c r="I10" s="204" t="s">
        <v>154</v>
      </c>
      <c r="J10" s="193"/>
      <c r="K10" s="205"/>
      <c r="L10" s="149">
        <f aca="true" t="shared" si="2" ref="L10:M12">G10/D10</f>
        <v>0.6666666666666666</v>
      </c>
      <c r="M10" s="149">
        <f t="shared" si="2"/>
        <v>0.1700497893527384</v>
      </c>
      <c r="N10" s="219"/>
      <c r="O10" s="220"/>
    </row>
    <row r="11" spans="1:15" s="108" customFormat="1" ht="24.75" customHeight="1">
      <c r="A11" s="306" t="s">
        <v>183</v>
      </c>
      <c r="B11" s="239" t="s">
        <v>20</v>
      </c>
      <c r="C11" s="179">
        <f>D11+E11</f>
        <v>384</v>
      </c>
      <c r="D11" s="180">
        <f>'集計（事業所数）'!E24</f>
        <v>15</v>
      </c>
      <c r="E11" s="181">
        <f>'集計（事業所数）'!AF24</f>
        <v>369</v>
      </c>
      <c r="F11" s="179">
        <f>G11+H11</f>
        <v>49</v>
      </c>
      <c r="G11" s="182">
        <f>'集計（派遣先数）'!E24</f>
        <v>7</v>
      </c>
      <c r="H11" s="181">
        <f>'集計（派遣先数）'!AF24</f>
        <v>42</v>
      </c>
      <c r="I11" s="214">
        <v>16</v>
      </c>
      <c r="J11" s="191">
        <f t="shared" si="1"/>
        <v>0.12760416666666666</v>
      </c>
      <c r="K11" s="314">
        <f>122/1128</f>
        <v>0.10815602836879433</v>
      </c>
      <c r="L11" s="183">
        <f t="shared" si="2"/>
        <v>0.4666666666666667</v>
      </c>
      <c r="M11" s="183">
        <f t="shared" si="2"/>
        <v>0.11382113821138211</v>
      </c>
      <c r="N11" s="221">
        <f>I11/C11</f>
        <v>0.041666666666666664</v>
      </c>
      <c r="O11" s="309">
        <f>39/1128</f>
        <v>0.034574468085106384</v>
      </c>
    </row>
    <row r="12" spans="1:15" s="108" customFormat="1" ht="24.75" customHeight="1">
      <c r="A12" s="303"/>
      <c r="B12" s="130" t="s">
        <v>124</v>
      </c>
      <c r="C12" s="131">
        <f>D12+E12</f>
        <v>379</v>
      </c>
      <c r="D12" s="132">
        <f>'集計（事業所数）'!E10</f>
        <v>16</v>
      </c>
      <c r="E12" s="133">
        <f>'集計（事業所数）'!AF10</f>
        <v>363</v>
      </c>
      <c r="F12" s="131">
        <f>G12+H12</f>
        <v>29</v>
      </c>
      <c r="G12" s="146">
        <f>'集計（派遣先数）'!E10</f>
        <v>16</v>
      </c>
      <c r="H12" s="133">
        <f>'集計（派遣先数）'!AF10</f>
        <v>13</v>
      </c>
      <c r="I12" s="212">
        <v>18</v>
      </c>
      <c r="J12" s="192">
        <f t="shared" si="1"/>
        <v>0.07651715039577836</v>
      </c>
      <c r="K12" s="315"/>
      <c r="L12" s="148">
        <f t="shared" si="2"/>
        <v>1</v>
      </c>
      <c r="M12" s="148">
        <f t="shared" si="2"/>
        <v>0.03581267217630854</v>
      </c>
      <c r="N12" s="217">
        <f>I12/C12</f>
        <v>0.047493403693931395</v>
      </c>
      <c r="O12" s="310"/>
    </row>
    <row r="13" spans="1:15" s="108" customFormat="1" ht="24.75" customHeight="1">
      <c r="A13" s="303"/>
      <c r="B13" s="130" t="s">
        <v>131</v>
      </c>
      <c r="C13" s="131">
        <f>D13+E13</f>
        <v>365</v>
      </c>
      <c r="D13" s="132">
        <f>'集計（事業所数）'!E27</f>
        <v>14</v>
      </c>
      <c r="E13" s="133">
        <f>'集計（事業所数）'!AF27</f>
        <v>351</v>
      </c>
      <c r="F13" s="131">
        <f>G13+H13</f>
        <v>44</v>
      </c>
      <c r="G13" s="146">
        <f>'集計（派遣先数）'!E27</f>
        <v>10</v>
      </c>
      <c r="H13" s="133">
        <f>'集計（派遣先数）'!AF27</f>
        <v>34</v>
      </c>
      <c r="I13" s="212">
        <v>5</v>
      </c>
      <c r="J13" s="192">
        <f>F13/C13</f>
        <v>0.12054794520547946</v>
      </c>
      <c r="K13" s="316"/>
      <c r="L13" s="150"/>
      <c r="M13" s="150"/>
      <c r="N13" s="218">
        <f>I13/C13</f>
        <v>0.0136986301369863</v>
      </c>
      <c r="O13" s="311"/>
    </row>
    <row r="14" spans="1:15" s="108" customFormat="1" ht="24.75" customHeight="1" thickBot="1">
      <c r="A14" s="303"/>
      <c r="B14" s="168" t="s">
        <v>151</v>
      </c>
      <c r="C14" s="207" t="s">
        <v>156</v>
      </c>
      <c r="D14" s="199">
        <f>SUM(D11:D13)</f>
        <v>45</v>
      </c>
      <c r="E14" s="188">
        <f>SUM(E11:E13)</f>
        <v>1083</v>
      </c>
      <c r="F14" s="207" t="s">
        <v>157</v>
      </c>
      <c r="G14" s="203">
        <f>SUM(G11:G13)</f>
        <v>33</v>
      </c>
      <c r="H14" s="202">
        <f>SUM(H11:H13)</f>
        <v>89</v>
      </c>
      <c r="I14" s="207" t="s">
        <v>158</v>
      </c>
      <c r="J14" s="197"/>
      <c r="K14" s="205"/>
      <c r="L14" s="150">
        <f aca="true" t="shared" si="3" ref="L14:M16">G14/D14</f>
        <v>0.7333333333333333</v>
      </c>
      <c r="M14" s="150">
        <f t="shared" si="3"/>
        <v>0.08217913204062789</v>
      </c>
      <c r="N14" s="218"/>
      <c r="O14" s="222"/>
    </row>
    <row r="15" spans="1:16" s="108" customFormat="1" ht="24.75" customHeight="1">
      <c r="A15" s="302" t="s">
        <v>182</v>
      </c>
      <c r="B15" s="110" t="s">
        <v>15</v>
      </c>
      <c r="C15" s="162">
        <f>D15+E15</f>
        <v>257</v>
      </c>
      <c r="D15" s="169">
        <f>'集計（事業所数）'!E19</f>
        <v>10</v>
      </c>
      <c r="E15" s="170">
        <f>'集計（事業所数）'!AF19</f>
        <v>247</v>
      </c>
      <c r="F15" s="162">
        <f>G15+H15</f>
        <v>50</v>
      </c>
      <c r="G15" s="171">
        <f>'集計（派遣先数）'!E19</f>
        <v>8</v>
      </c>
      <c r="H15" s="170">
        <f>'集計（派遣先数）'!AF19</f>
        <v>42</v>
      </c>
      <c r="I15" s="211">
        <v>16</v>
      </c>
      <c r="J15" s="191">
        <f t="shared" si="1"/>
        <v>0.19455252918287938</v>
      </c>
      <c r="K15" s="314">
        <f>114/675</f>
        <v>0.1688888888888889</v>
      </c>
      <c r="L15" s="172">
        <f t="shared" si="3"/>
        <v>0.8</v>
      </c>
      <c r="M15" s="172">
        <f t="shared" si="3"/>
        <v>0.1700404858299595</v>
      </c>
      <c r="N15" s="216">
        <f>I15/C15</f>
        <v>0.0622568093385214</v>
      </c>
      <c r="O15" s="309">
        <f>50/675</f>
        <v>0.07407407407407407</v>
      </c>
      <c r="P15" s="108" t="s">
        <v>121</v>
      </c>
    </row>
    <row r="16" spans="1:16" s="108" customFormat="1" ht="24.75" customHeight="1">
      <c r="A16" s="303"/>
      <c r="B16" s="130" t="s">
        <v>1</v>
      </c>
      <c r="C16" s="131">
        <f>D16+E16</f>
        <v>218</v>
      </c>
      <c r="D16" s="132">
        <f>'集計（事業所数）'!E5</f>
        <v>6</v>
      </c>
      <c r="E16" s="133">
        <f>'集計（事業所数）'!AF5</f>
        <v>212</v>
      </c>
      <c r="F16" s="131">
        <f>G16+H16</f>
        <v>24</v>
      </c>
      <c r="G16" s="146">
        <f>'集計（派遣先数）'!E5</f>
        <v>6</v>
      </c>
      <c r="H16" s="133">
        <f>'集計（派遣先数）'!AF5</f>
        <v>18</v>
      </c>
      <c r="I16" s="212">
        <v>17</v>
      </c>
      <c r="J16" s="192">
        <f t="shared" si="1"/>
        <v>0.11009174311926606</v>
      </c>
      <c r="K16" s="315"/>
      <c r="L16" s="148">
        <f t="shared" si="3"/>
        <v>1</v>
      </c>
      <c r="M16" s="148">
        <f t="shared" si="3"/>
        <v>0.08490566037735849</v>
      </c>
      <c r="N16" s="217">
        <f>I16/C16</f>
        <v>0.0779816513761468</v>
      </c>
      <c r="O16" s="310"/>
      <c r="P16" s="108" t="s">
        <v>123</v>
      </c>
    </row>
    <row r="17" spans="1:15" s="108" customFormat="1" ht="24.75" customHeight="1">
      <c r="A17" s="303"/>
      <c r="B17" s="237" t="s">
        <v>127</v>
      </c>
      <c r="C17" s="184">
        <f>D17+E17</f>
        <v>200</v>
      </c>
      <c r="D17" s="185">
        <f>'集計（事業所数）'!E17</f>
        <v>6</v>
      </c>
      <c r="E17" s="186">
        <f>'集計（事業所数）'!AF17</f>
        <v>194</v>
      </c>
      <c r="F17" s="184">
        <f>G17+H17</f>
        <v>40</v>
      </c>
      <c r="G17" s="187">
        <f>'集計（派遣先数）'!E17</f>
        <v>6</v>
      </c>
      <c r="H17" s="186">
        <f>'集計（派遣先数）'!AF17</f>
        <v>34</v>
      </c>
      <c r="I17" s="213">
        <v>17</v>
      </c>
      <c r="J17" s="194">
        <f>F17/C17</f>
        <v>0.2</v>
      </c>
      <c r="K17" s="316"/>
      <c r="L17" s="150"/>
      <c r="M17" s="150"/>
      <c r="N17" s="218">
        <f>I17/C17</f>
        <v>0.085</v>
      </c>
      <c r="O17" s="311"/>
    </row>
    <row r="18" spans="1:16" s="108" customFormat="1" ht="24.75" customHeight="1" thickBot="1">
      <c r="A18" s="304"/>
      <c r="B18" s="109" t="s">
        <v>151</v>
      </c>
      <c r="C18" s="204" t="s">
        <v>159</v>
      </c>
      <c r="D18" s="137">
        <f>SUM(D15:D17)</f>
        <v>22</v>
      </c>
      <c r="E18" s="233">
        <f>SUM(E15:E17)</f>
        <v>653</v>
      </c>
      <c r="F18" s="234" t="s">
        <v>160</v>
      </c>
      <c r="G18" s="147">
        <f>SUM(G15:G17)</f>
        <v>20</v>
      </c>
      <c r="H18" s="138">
        <f>SUM(H15:H17)</f>
        <v>94</v>
      </c>
      <c r="I18" s="208" t="s">
        <v>161</v>
      </c>
      <c r="J18" s="193"/>
      <c r="K18" s="205"/>
      <c r="L18" s="149">
        <f aca="true" t="shared" si="4" ref="L18:M20">G18/D18</f>
        <v>0.9090909090909091</v>
      </c>
      <c r="M18" s="149">
        <f t="shared" si="4"/>
        <v>0.1439509954058193</v>
      </c>
      <c r="N18" s="219"/>
      <c r="O18" s="220"/>
      <c r="P18" s="108">
        <f>SUM(I12:I20)</f>
        <v>90</v>
      </c>
    </row>
    <row r="19" spans="1:15" s="108" customFormat="1" ht="24.75" customHeight="1">
      <c r="A19" s="302" t="s">
        <v>181</v>
      </c>
      <c r="B19" s="110" t="s">
        <v>128</v>
      </c>
      <c r="C19" s="162">
        <f>D19+E19</f>
        <v>188</v>
      </c>
      <c r="D19" s="169">
        <f>'集計（事業所数）'!E18</f>
        <v>10</v>
      </c>
      <c r="E19" s="170">
        <f>'集計（事業所数）'!AF18</f>
        <v>178</v>
      </c>
      <c r="F19" s="162">
        <f>G19+H19</f>
        <v>18</v>
      </c>
      <c r="G19" s="171">
        <f>'集計（派遣先数）'!E18</f>
        <v>8</v>
      </c>
      <c r="H19" s="170">
        <f>'集計（派遣先数）'!AF18</f>
        <v>10</v>
      </c>
      <c r="I19" s="211">
        <v>15</v>
      </c>
      <c r="J19" s="191">
        <f t="shared" si="1"/>
        <v>0.09574468085106383</v>
      </c>
      <c r="K19" s="314">
        <f>196/1381</f>
        <v>0.14192614047791455</v>
      </c>
      <c r="L19" s="172">
        <f t="shared" si="4"/>
        <v>0.8</v>
      </c>
      <c r="M19" s="172">
        <f t="shared" si="4"/>
        <v>0.056179775280898875</v>
      </c>
      <c r="N19" s="216">
        <f>I19/C19</f>
        <v>0.0797872340425532</v>
      </c>
      <c r="O19" s="309">
        <f>99/1381</f>
        <v>0.07168718320057929</v>
      </c>
    </row>
    <row r="20" spans="1:15" s="108" customFormat="1" ht="24.75" customHeight="1">
      <c r="A20" s="303"/>
      <c r="B20" s="130" t="s">
        <v>126</v>
      </c>
      <c r="C20" s="131">
        <f>D20+E20</f>
        <v>177</v>
      </c>
      <c r="D20" s="132">
        <f>'集計（事業所数）'!E14</f>
        <v>9</v>
      </c>
      <c r="E20" s="133">
        <f>'集計（事業所数）'!AF14</f>
        <v>168</v>
      </c>
      <c r="F20" s="131">
        <f>G20+H20</f>
        <v>10</v>
      </c>
      <c r="G20" s="146">
        <f>'集計（派遣先数）'!E14</f>
        <v>6</v>
      </c>
      <c r="H20" s="133">
        <f>'集計（派遣先数）'!AF14</f>
        <v>4</v>
      </c>
      <c r="I20" s="212">
        <v>2</v>
      </c>
      <c r="J20" s="192">
        <f t="shared" si="1"/>
        <v>0.05649717514124294</v>
      </c>
      <c r="K20" s="315"/>
      <c r="L20" s="148">
        <f t="shared" si="4"/>
        <v>0.6666666666666666</v>
      </c>
      <c r="M20" s="148">
        <f t="shared" si="4"/>
        <v>0.023809523809523808</v>
      </c>
      <c r="N20" s="217">
        <f>I20/C20</f>
        <v>0.011299435028248588</v>
      </c>
      <c r="O20" s="310"/>
    </row>
    <row r="21" spans="1:15" s="108" customFormat="1" ht="24.75" customHeight="1">
      <c r="A21" s="303"/>
      <c r="B21" s="130" t="s">
        <v>22</v>
      </c>
      <c r="C21" s="131">
        <f>D21+E21</f>
        <v>169</v>
      </c>
      <c r="D21" s="132">
        <f>'集計（事業所数）'!E26</f>
        <v>5</v>
      </c>
      <c r="E21" s="133">
        <f>'集計（事業所数）'!AF26</f>
        <v>164</v>
      </c>
      <c r="F21" s="131">
        <f>G21+H21</f>
        <v>4</v>
      </c>
      <c r="G21" s="146">
        <f>'集計（派遣先数）'!E26</f>
        <v>4</v>
      </c>
      <c r="H21" s="133">
        <f>'集計（派遣先数）'!AF26</f>
        <v>0</v>
      </c>
      <c r="I21" s="212">
        <v>8</v>
      </c>
      <c r="J21" s="192">
        <f>F21/C21</f>
        <v>0.023668639053254437</v>
      </c>
      <c r="K21" s="315"/>
      <c r="L21" s="150"/>
      <c r="M21" s="150"/>
      <c r="N21" s="217">
        <f>I21/C21</f>
        <v>0.047337278106508875</v>
      </c>
      <c r="O21" s="310"/>
    </row>
    <row r="22" spans="1:16" s="108" customFormat="1" ht="24.75" customHeight="1">
      <c r="A22" s="307"/>
      <c r="B22" s="130" t="s">
        <v>11</v>
      </c>
      <c r="C22" s="135">
        <f aca="true" t="shared" si="5" ref="C22:C28">D22+E22</f>
        <v>143</v>
      </c>
      <c r="D22" s="132">
        <f>'集計（事業所数）'!E15</f>
        <v>7</v>
      </c>
      <c r="E22" s="133">
        <f>'集計（事業所数）'!AF15</f>
        <v>136</v>
      </c>
      <c r="F22" s="135">
        <f aca="true" t="shared" si="6" ref="F22:F28">G22+H22</f>
        <v>15</v>
      </c>
      <c r="G22" s="146">
        <f>'集計（派遣先数）'!E15</f>
        <v>5</v>
      </c>
      <c r="H22" s="133">
        <f>'集計（派遣先数）'!AF15</f>
        <v>10</v>
      </c>
      <c r="I22" s="212">
        <v>17</v>
      </c>
      <c r="J22" s="192">
        <f t="shared" si="1"/>
        <v>0.1048951048951049</v>
      </c>
      <c r="K22" s="317"/>
      <c r="L22" s="183">
        <f aca="true" t="shared" si="7" ref="L22:M27">G22/D22</f>
        <v>0.7142857142857143</v>
      </c>
      <c r="M22" s="183">
        <f t="shared" si="7"/>
        <v>0.07352941176470588</v>
      </c>
      <c r="N22" s="217">
        <f>I22/C22</f>
        <v>0.11888111888111888</v>
      </c>
      <c r="O22" s="317"/>
      <c r="P22" s="108" t="s">
        <v>123</v>
      </c>
    </row>
    <row r="23" spans="1:16" s="108" customFormat="1" ht="24.75" customHeight="1">
      <c r="A23" s="307"/>
      <c r="B23" s="130" t="s">
        <v>25</v>
      </c>
      <c r="C23" s="131">
        <f t="shared" si="5"/>
        <v>136</v>
      </c>
      <c r="D23" s="132">
        <f>'集計（事業所数）'!E29</f>
        <v>6</v>
      </c>
      <c r="E23" s="133">
        <f>'集計（事業所数）'!AF29</f>
        <v>130</v>
      </c>
      <c r="F23" s="131">
        <f t="shared" si="6"/>
        <v>41</v>
      </c>
      <c r="G23" s="146">
        <f>'集計（派遣先数）'!E29</f>
        <v>5</v>
      </c>
      <c r="H23" s="133">
        <f>'集計（派遣先数）'!AF29</f>
        <v>36</v>
      </c>
      <c r="I23" s="212">
        <v>12</v>
      </c>
      <c r="J23" s="192">
        <f t="shared" si="1"/>
        <v>0.3014705882352941</v>
      </c>
      <c r="K23" s="317"/>
      <c r="L23" s="148">
        <f t="shared" si="7"/>
        <v>0.8333333333333334</v>
      </c>
      <c r="M23" s="148">
        <f t="shared" si="7"/>
        <v>0.27692307692307694</v>
      </c>
      <c r="N23" s="217">
        <f aca="true" t="shared" si="8" ref="N23:N28">I23/C23</f>
        <v>0.08823529411764706</v>
      </c>
      <c r="O23" s="317"/>
      <c r="P23" s="108">
        <f>SUM(I22:I25)</f>
        <v>44</v>
      </c>
    </row>
    <row r="24" spans="1:15" s="108" customFormat="1" ht="24.75" customHeight="1">
      <c r="A24" s="307"/>
      <c r="B24" s="130" t="s">
        <v>21</v>
      </c>
      <c r="C24" s="131">
        <f t="shared" si="5"/>
        <v>123</v>
      </c>
      <c r="D24" s="132">
        <f>'集計（事業所数）'!E25</f>
        <v>5</v>
      </c>
      <c r="E24" s="133">
        <f>'集計（事業所数）'!AF25</f>
        <v>118</v>
      </c>
      <c r="F24" s="131">
        <f t="shared" si="6"/>
        <v>5</v>
      </c>
      <c r="G24" s="146">
        <f>'集計（派遣先数）'!E25</f>
        <v>5</v>
      </c>
      <c r="H24" s="133">
        <f>'集計（派遣先数）'!AF25</f>
        <v>0</v>
      </c>
      <c r="I24" s="212">
        <v>3</v>
      </c>
      <c r="J24" s="192">
        <f t="shared" si="1"/>
        <v>0.04065040650406504</v>
      </c>
      <c r="K24" s="317"/>
      <c r="L24" s="148">
        <f t="shared" si="7"/>
        <v>1</v>
      </c>
      <c r="M24" s="148">
        <f t="shared" si="7"/>
        <v>0</v>
      </c>
      <c r="N24" s="217">
        <f t="shared" si="8"/>
        <v>0.024390243902439025</v>
      </c>
      <c r="O24" s="317"/>
    </row>
    <row r="25" spans="1:15" s="108" customFormat="1" ht="24.75" customHeight="1">
      <c r="A25" s="307"/>
      <c r="B25" s="130" t="s">
        <v>7</v>
      </c>
      <c r="C25" s="131">
        <f t="shared" si="5"/>
        <v>117</v>
      </c>
      <c r="D25" s="132">
        <f>'集計（事業所数）'!E11</f>
        <v>7</v>
      </c>
      <c r="E25" s="133">
        <f>'集計（事業所数）'!AF11</f>
        <v>110</v>
      </c>
      <c r="F25" s="131">
        <f t="shared" si="6"/>
        <v>55</v>
      </c>
      <c r="G25" s="146">
        <f>'集計（派遣先数）'!E11</f>
        <v>7</v>
      </c>
      <c r="H25" s="133">
        <f>'集計（派遣先数）'!AF11</f>
        <v>48</v>
      </c>
      <c r="I25" s="212">
        <v>12</v>
      </c>
      <c r="J25" s="192">
        <f t="shared" si="1"/>
        <v>0.4700854700854701</v>
      </c>
      <c r="K25" s="317"/>
      <c r="L25" s="148">
        <f t="shared" si="7"/>
        <v>1</v>
      </c>
      <c r="M25" s="148">
        <f t="shared" si="7"/>
        <v>0.43636363636363634</v>
      </c>
      <c r="N25" s="217">
        <f t="shared" si="8"/>
        <v>0.10256410256410256</v>
      </c>
      <c r="O25" s="317"/>
    </row>
    <row r="26" spans="1:16" s="108" customFormat="1" ht="24.75" customHeight="1">
      <c r="A26" s="307"/>
      <c r="B26" s="130" t="s">
        <v>26</v>
      </c>
      <c r="C26" s="131">
        <f t="shared" si="5"/>
        <v>116</v>
      </c>
      <c r="D26" s="132">
        <f>'集計（事業所数）'!E30</f>
        <v>4</v>
      </c>
      <c r="E26" s="133">
        <f>'集計（事業所数）'!AF30</f>
        <v>112</v>
      </c>
      <c r="F26" s="131">
        <f t="shared" si="6"/>
        <v>37</v>
      </c>
      <c r="G26" s="146">
        <f>'集計（派遣先数）'!E30</f>
        <v>4</v>
      </c>
      <c r="H26" s="133">
        <f>'集計（派遣先数）'!AF30</f>
        <v>33</v>
      </c>
      <c r="I26" s="212">
        <v>15</v>
      </c>
      <c r="J26" s="192">
        <f t="shared" si="1"/>
        <v>0.31896551724137934</v>
      </c>
      <c r="K26" s="317"/>
      <c r="L26" s="148">
        <f t="shared" si="7"/>
        <v>1</v>
      </c>
      <c r="M26" s="148">
        <f t="shared" si="7"/>
        <v>0.29464285714285715</v>
      </c>
      <c r="N26" s="217">
        <f t="shared" si="8"/>
        <v>0.12931034482758622</v>
      </c>
      <c r="O26" s="317"/>
      <c r="P26" s="108" t="s">
        <v>130</v>
      </c>
    </row>
    <row r="27" spans="1:16" s="108" customFormat="1" ht="24.75" customHeight="1">
      <c r="A27" s="307"/>
      <c r="B27" s="130" t="s">
        <v>17</v>
      </c>
      <c r="C27" s="131">
        <f t="shared" si="5"/>
        <v>107</v>
      </c>
      <c r="D27" s="132">
        <f>'集計（事業所数）'!E21</f>
        <v>5</v>
      </c>
      <c r="E27" s="133">
        <f>'集計（事業所数）'!AF21</f>
        <v>102</v>
      </c>
      <c r="F27" s="131">
        <f t="shared" si="6"/>
        <v>7</v>
      </c>
      <c r="G27" s="146">
        <f>'集計（派遣先数）'!E21</f>
        <v>4</v>
      </c>
      <c r="H27" s="133">
        <f>'集計（派遣先数）'!AF21</f>
        <v>3</v>
      </c>
      <c r="I27" s="212">
        <v>11</v>
      </c>
      <c r="J27" s="192">
        <f t="shared" si="1"/>
        <v>0.06542056074766354</v>
      </c>
      <c r="K27" s="317"/>
      <c r="L27" s="148">
        <f t="shared" si="7"/>
        <v>0.8</v>
      </c>
      <c r="M27" s="148">
        <f t="shared" si="7"/>
        <v>0.029411764705882353</v>
      </c>
      <c r="N27" s="217">
        <f t="shared" si="8"/>
        <v>0.102803738317757</v>
      </c>
      <c r="O27" s="317"/>
      <c r="P27" s="108" t="s">
        <v>123</v>
      </c>
    </row>
    <row r="28" spans="1:15" s="108" customFormat="1" ht="24.75" customHeight="1">
      <c r="A28" s="307"/>
      <c r="B28" s="237" t="s">
        <v>16</v>
      </c>
      <c r="C28" s="184">
        <f t="shared" si="5"/>
        <v>105</v>
      </c>
      <c r="D28" s="185">
        <f>'集計（事業所数）'!E20</f>
        <v>6</v>
      </c>
      <c r="E28" s="186">
        <f>'集計（事業所数）'!AF20</f>
        <v>99</v>
      </c>
      <c r="F28" s="184">
        <f t="shared" si="6"/>
        <v>4</v>
      </c>
      <c r="G28" s="187">
        <f>'集計（派遣先数）'!E20</f>
        <v>4</v>
      </c>
      <c r="H28" s="186">
        <f>'集計（派遣先数）'!AF20</f>
        <v>0</v>
      </c>
      <c r="I28" s="213">
        <v>4</v>
      </c>
      <c r="J28" s="194">
        <f>F28/C28</f>
        <v>0.0380952380952381</v>
      </c>
      <c r="K28" s="318"/>
      <c r="L28" s="150"/>
      <c r="M28" s="150"/>
      <c r="N28" s="217">
        <f t="shared" si="8"/>
        <v>0.0380952380952381</v>
      </c>
      <c r="O28" s="318"/>
    </row>
    <row r="29" spans="1:16" s="108" customFormat="1" ht="24.75" customHeight="1" thickBot="1">
      <c r="A29" s="308"/>
      <c r="B29" s="109" t="s">
        <v>151</v>
      </c>
      <c r="C29" s="204" t="s">
        <v>172</v>
      </c>
      <c r="D29" s="199">
        <f>SUM(D19:D28)</f>
        <v>64</v>
      </c>
      <c r="E29" s="201">
        <f>SUM(E19:E28)</f>
        <v>1317</v>
      </c>
      <c r="F29" s="204" t="s">
        <v>173</v>
      </c>
      <c r="G29" s="199">
        <f>SUM(G19:G28)</f>
        <v>52</v>
      </c>
      <c r="H29" s="201">
        <f>SUM(H19:H28)</f>
        <v>144</v>
      </c>
      <c r="I29" s="204" t="s">
        <v>174</v>
      </c>
      <c r="J29" s="193"/>
      <c r="K29" s="205"/>
      <c r="L29" s="149">
        <f aca="true" t="shared" si="9" ref="L29:M33">G29/D29</f>
        <v>0.8125</v>
      </c>
      <c r="M29" s="149">
        <f t="shared" si="9"/>
        <v>0.10933940774487472</v>
      </c>
      <c r="N29" s="219"/>
      <c r="O29" s="220"/>
      <c r="P29" s="108">
        <f>SUM(I26:I29)</f>
        <v>30</v>
      </c>
    </row>
    <row r="30" spans="1:16" s="108" customFormat="1" ht="24.75" customHeight="1">
      <c r="A30" s="306" t="s">
        <v>179</v>
      </c>
      <c r="B30" s="239" t="s">
        <v>24</v>
      </c>
      <c r="C30" s="179">
        <f>D30+E30</f>
        <v>98</v>
      </c>
      <c r="D30" s="180">
        <f>'集計（事業所数）'!E28</f>
        <v>6</v>
      </c>
      <c r="E30" s="181">
        <f>'集計（事業所数）'!AF28</f>
        <v>92</v>
      </c>
      <c r="F30" s="179">
        <f>G30+H30</f>
        <v>3</v>
      </c>
      <c r="G30" s="182">
        <f>'集計（派遣先数）'!E28</f>
        <v>3</v>
      </c>
      <c r="H30" s="181">
        <f>'集計（派遣先数）'!AF28</f>
        <v>0</v>
      </c>
      <c r="I30" s="214">
        <v>6</v>
      </c>
      <c r="J30" s="191">
        <f t="shared" si="1"/>
        <v>0.030612244897959183</v>
      </c>
      <c r="K30" s="314">
        <f>54/291</f>
        <v>0.18556701030927836</v>
      </c>
      <c r="L30" s="183">
        <f t="shared" si="9"/>
        <v>0.5</v>
      </c>
      <c r="M30" s="183">
        <f t="shared" si="9"/>
        <v>0</v>
      </c>
      <c r="N30" s="221">
        <f>I30/C30</f>
        <v>0.061224489795918366</v>
      </c>
      <c r="O30" s="309">
        <f>17/291</f>
        <v>0.058419243986254296</v>
      </c>
      <c r="P30" s="108" t="s">
        <v>123</v>
      </c>
    </row>
    <row r="31" spans="1:16" s="108" customFormat="1" ht="24.75" customHeight="1">
      <c r="A31" s="306"/>
      <c r="B31" s="130" t="s">
        <v>28</v>
      </c>
      <c r="C31" s="131">
        <f>D31+E31</f>
        <v>64</v>
      </c>
      <c r="D31" s="132">
        <f>'集計（事業所数）'!E32</f>
        <v>4</v>
      </c>
      <c r="E31" s="133">
        <f>'集計（事業所数）'!AF32</f>
        <v>60</v>
      </c>
      <c r="F31" s="131">
        <f>G31+H31</f>
        <v>18</v>
      </c>
      <c r="G31" s="146">
        <f>'集計（派遣先数）'!E32</f>
        <v>0</v>
      </c>
      <c r="H31" s="133">
        <f>'集計（派遣先数）'!AF32</f>
        <v>18</v>
      </c>
      <c r="I31" s="212">
        <v>3</v>
      </c>
      <c r="J31" s="192">
        <f t="shared" si="1"/>
        <v>0.28125</v>
      </c>
      <c r="K31" s="315"/>
      <c r="L31" s="148">
        <f t="shared" si="9"/>
        <v>0</v>
      </c>
      <c r="M31" s="148">
        <f t="shared" si="9"/>
        <v>0.3</v>
      </c>
      <c r="N31" s="221">
        <f>I31/C31</f>
        <v>0.046875</v>
      </c>
      <c r="O31" s="310"/>
      <c r="P31" s="108">
        <v>32</v>
      </c>
    </row>
    <row r="32" spans="1:16" s="108" customFormat="1" ht="24.75" customHeight="1">
      <c r="A32" s="306"/>
      <c r="B32" s="130" t="s">
        <v>27</v>
      </c>
      <c r="C32" s="131">
        <f>D32+E32</f>
        <v>45</v>
      </c>
      <c r="D32" s="132">
        <f>'集計（事業所数）'!E31</f>
        <v>1</v>
      </c>
      <c r="E32" s="133">
        <f>'集計（事業所数）'!AF31</f>
        <v>44</v>
      </c>
      <c r="F32" s="131">
        <f>G32+H32</f>
        <v>13</v>
      </c>
      <c r="G32" s="146">
        <f>'集計（派遣先数）'!E31</f>
        <v>1</v>
      </c>
      <c r="H32" s="133">
        <f>'集計（派遣先数）'!AF31</f>
        <v>12</v>
      </c>
      <c r="I32" s="212">
        <v>2</v>
      </c>
      <c r="J32" s="192">
        <f t="shared" si="1"/>
        <v>0.28888888888888886</v>
      </c>
      <c r="K32" s="315"/>
      <c r="L32" s="148">
        <f t="shared" si="9"/>
        <v>1</v>
      </c>
      <c r="M32" s="148">
        <f t="shared" si="9"/>
        <v>0.2727272727272727</v>
      </c>
      <c r="N32" s="221">
        <f>I32/C32</f>
        <v>0.044444444444444446</v>
      </c>
      <c r="O32" s="310"/>
      <c r="P32" s="108" t="s">
        <v>132</v>
      </c>
    </row>
    <row r="33" spans="1:16" s="108" customFormat="1" ht="24.75" customHeight="1">
      <c r="A33" s="306"/>
      <c r="B33" s="130" t="s">
        <v>122</v>
      </c>
      <c r="C33" s="131">
        <f>D33+E33</f>
        <v>44</v>
      </c>
      <c r="D33" s="132">
        <f>'集計（事業所数）'!E7</f>
        <v>2</v>
      </c>
      <c r="E33" s="133">
        <f>'集計（事業所数）'!AF7</f>
        <v>42</v>
      </c>
      <c r="F33" s="131">
        <f>G33+H33</f>
        <v>12</v>
      </c>
      <c r="G33" s="146">
        <f>'集計（派遣先数）'!E7</f>
        <v>2</v>
      </c>
      <c r="H33" s="133">
        <f>'集計（派遣先数）'!AF7</f>
        <v>10</v>
      </c>
      <c r="I33" s="212">
        <v>2</v>
      </c>
      <c r="J33" s="192">
        <f t="shared" si="1"/>
        <v>0.2727272727272727</v>
      </c>
      <c r="K33" s="315"/>
      <c r="L33" s="148">
        <f t="shared" si="9"/>
        <v>1</v>
      </c>
      <c r="M33" s="148">
        <f t="shared" si="9"/>
        <v>0.23809523809523808</v>
      </c>
      <c r="N33" s="221">
        <f>I33/C33</f>
        <v>0.045454545454545456</v>
      </c>
      <c r="O33" s="310"/>
      <c r="P33" s="108" t="s">
        <v>123</v>
      </c>
    </row>
    <row r="34" spans="1:15" s="108" customFormat="1" ht="24.75" customHeight="1">
      <c r="A34" s="306"/>
      <c r="B34" s="237" t="s">
        <v>125</v>
      </c>
      <c r="C34" s="184">
        <f>D34+E34</f>
        <v>40</v>
      </c>
      <c r="D34" s="185">
        <f>'集計（事業所数）'!E12</f>
        <v>2</v>
      </c>
      <c r="E34" s="186">
        <f>'集計（事業所数）'!AF12</f>
        <v>38</v>
      </c>
      <c r="F34" s="184">
        <f>G34+H34</f>
        <v>8</v>
      </c>
      <c r="G34" s="187">
        <f>'集計（派遣先数）'!E12</f>
        <v>2</v>
      </c>
      <c r="H34" s="186">
        <f>'集計（派遣先数）'!AF12</f>
        <v>6</v>
      </c>
      <c r="I34" s="213">
        <v>4</v>
      </c>
      <c r="J34" s="194">
        <f>F34/C34</f>
        <v>0.2</v>
      </c>
      <c r="K34" s="316"/>
      <c r="L34" s="150"/>
      <c r="M34" s="150"/>
      <c r="N34" s="221">
        <f>I34/C34</f>
        <v>0.1</v>
      </c>
      <c r="O34" s="311"/>
    </row>
    <row r="35" spans="1:16" s="108" customFormat="1" ht="24.75" customHeight="1" thickBot="1">
      <c r="A35" s="306"/>
      <c r="B35" s="237" t="s">
        <v>151</v>
      </c>
      <c r="C35" s="209" t="s">
        <v>162</v>
      </c>
      <c r="D35" s="199">
        <f>SUM(D30:D34)</f>
        <v>15</v>
      </c>
      <c r="E35" s="188">
        <f>SUM(E30:E34)</f>
        <v>276</v>
      </c>
      <c r="F35" s="209" t="s">
        <v>187</v>
      </c>
      <c r="G35" s="199">
        <f>SUM(G30:G34)</f>
        <v>8</v>
      </c>
      <c r="H35" s="200">
        <f>SUM(H30:H34)</f>
        <v>46</v>
      </c>
      <c r="I35" s="209" t="s">
        <v>163</v>
      </c>
      <c r="J35" s="193"/>
      <c r="K35" s="205"/>
      <c r="L35" s="150">
        <f aca="true" t="shared" si="10" ref="L35:M37">G35/D35</f>
        <v>0.5333333333333333</v>
      </c>
      <c r="M35" s="150">
        <f t="shared" si="10"/>
        <v>0.16666666666666666</v>
      </c>
      <c r="N35" s="218"/>
      <c r="O35" s="222"/>
      <c r="P35" s="108">
        <f>SUM(I32:I36)</f>
        <v>18</v>
      </c>
    </row>
    <row r="36" spans="1:15" s="108" customFormat="1" ht="24.75" customHeight="1">
      <c r="A36" s="302" t="s">
        <v>180</v>
      </c>
      <c r="B36" s="110" t="s">
        <v>18</v>
      </c>
      <c r="C36" s="162">
        <f>D36+E36</f>
        <v>25</v>
      </c>
      <c r="D36" s="169">
        <f>'集計（事業所数）'!E22</f>
        <v>2</v>
      </c>
      <c r="E36" s="170">
        <f>'集計（事業所数）'!AF22</f>
        <v>23</v>
      </c>
      <c r="F36" s="162">
        <f>G36+H36</f>
        <v>12</v>
      </c>
      <c r="G36" s="171">
        <f>'集計（派遣先数）'!E22</f>
        <v>1</v>
      </c>
      <c r="H36" s="170">
        <f>'集計（派遣先数）'!AF22</f>
        <v>11</v>
      </c>
      <c r="I36" s="211">
        <v>10</v>
      </c>
      <c r="J36" s="191">
        <f t="shared" si="1"/>
        <v>0.48</v>
      </c>
      <c r="K36" s="314">
        <f>26/61</f>
        <v>0.4262295081967213</v>
      </c>
      <c r="L36" s="172">
        <f t="shared" si="10"/>
        <v>0.5</v>
      </c>
      <c r="M36" s="172">
        <f t="shared" si="10"/>
        <v>0.4782608695652174</v>
      </c>
      <c r="N36" s="216">
        <f>I36/C36</f>
        <v>0.4</v>
      </c>
      <c r="O36" s="309">
        <f>16/61</f>
        <v>0.26229508196721313</v>
      </c>
    </row>
    <row r="37" spans="1:16" s="108" customFormat="1" ht="24.75" customHeight="1">
      <c r="A37" s="303"/>
      <c r="B37" s="130" t="s">
        <v>6</v>
      </c>
      <c r="C37" s="131">
        <f>D37+E37</f>
        <v>23</v>
      </c>
      <c r="D37" s="132">
        <f>'集計（事業所数）'!E8</f>
        <v>1</v>
      </c>
      <c r="E37" s="133">
        <f>'集計（事業所数）'!AF8</f>
        <v>22</v>
      </c>
      <c r="F37" s="131">
        <f>G37+H37</f>
        <v>9</v>
      </c>
      <c r="G37" s="146">
        <f>'集計（派遣先数）'!E8</f>
        <v>1</v>
      </c>
      <c r="H37" s="133">
        <f>'集計（派遣先数）'!AF8</f>
        <v>8</v>
      </c>
      <c r="I37" s="212">
        <v>4</v>
      </c>
      <c r="J37" s="192">
        <f t="shared" si="1"/>
        <v>0.391304347826087</v>
      </c>
      <c r="K37" s="315"/>
      <c r="L37" s="148">
        <f t="shared" si="10"/>
        <v>1</v>
      </c>
      <c r="M37" s="148">
        <f t="shared" si="10"/>
        <v>0.36363636363636365</v>
      </c>
      <c r="N37" s="217">
        <f>I37/C37</f>
        <v>0.17391304347826086</v>
      </c>
      <c r="O37" s="310"/>
      <c r="P37" s="108" t="s">
        <v>123</v>
      </c>
    </row>
    <row r="38" spans="1:15" s="108" customFormat="1" ht="24.75" customHeight="1">
      <c r="A38" s="303"/>
      <c r="B38" s="237" t="s">
        <v>29</v>
      </c>
      <c r="C38" s="184">
        <f>D38+E38</f>
        <v>13</v>
      </c>
      <c r="D38" s="185">
        <f>'集計（事業所数）'!E33</f>
        <v>1</v>
      </c>
      <c r="E38" s="186">
        <f>'集計（事業所数）'!AF33</f>
        <v>12</v>
      </c>
      <c r="F38" s="184">
        <f>G38+H38</f>
        <v>5</v>
      </c>
      <c r="G38" s="187">
        <f>'集計（派遣先数）'!E33</f>
        <v>1</v>
      </c>
      <c r="H38" s="186">
        <f>'集計（派遣先数）'!AF33</f>
        <v>4</v>
      </c>
      <c r="I38" s="213">
        <v>2</v>
      </c>
      <c r="J38" s="194">
        <f>F38/C38</f>
        <v>0.38461538461538464</v>
      </c>
      <c r="K38" s="316"/>
      <c r="L38" s="150"/>
      <c r="M38" s="150"/>
      <c r="N38" s="217">
        <f>I38/C38</f>
        <v>0.15384615384615385</v>
      </c>
      <c r="O38" s="311"/>
    </row>
    <row r="39" spans="1:16" s="108" customFormat="1" ht="24.75" customHeight="1" thickBot="1">
      <c r="A39" s="304"/>
      <c r="B39" s="109" t="s">
        <v>151</v>
      </c>
      <c r="C39" s="204" t="s">
        <v>164</v>
      </c>
      <c r="D39" s="199">
        <f>SUM(D36:D38)</f>
        <v>4</v>
      </c>
      <c r="E39" s="201">
        <f>SUM(E36:E38)</f>
        <v>57</v>
      </c>
      <c r="F39" s="204" t="s">
        <v>165</v>
      </c>
      <c r="G39" s="199">
        <f>SUM(G36:G38)</f>
        <v>3</v>
      </c>
      <c r="H39" s="201">
        <f>SUM(H36:H38)</f>
        <v>23</v>
      </c>
      <c r="I39" s="204" t="s">
        <v>166</v>
      </c>
      <c r="J39" s="193"/>
      <c r="K39" s="205"/>
      <c r="L39" s="149">
        <f>G39/D39</f>
        <v>0.75</v>
      </c>
      <c r="M39" s="149">
        <f>H39/E39</f>
        <v>0.40350877192982454</v>
      </c>
      <c r="N39" s="219"/>
      <c r="O39" s="220"/>
      <c r="P39" s="108">
        <v>60</v>
      </c>
    </row>
    <row r="40" spans="1:15" ht="28.5" customHeight="1" thickBot="1">
      <c r="A40" s="323" t="s">
        <v>150</v>
      </c>
      <c r="B40" s="324"/>
      <c r="C40" s="224" t="s">
        <v>170</v>
      </c>
      <c r="D40" s="198">
        <f>D4+D10+D14+D18+D29+D35+D39</f>
        <v>318</v>
      </c>
      <c r="E40" s="195">
        <f>E4+E10+E14+E18+E29+E35+E39</f>
        <v>7646</v>
      </c>
      <c r="F40" s="225" t="s">
        <v>188</v>
      </c>
      <c r="G40" s="198">
        <f>G4+G10+G14+G18+G29+G35+G39</f>
        <v>202</v>
      </c>
      <c r="H40" s="195">
        <f>H4+H10+H14+H18+H29+H35+H39</f>
        <v>840</v>
      </c>
      <c r="I40" s="226" t="s">
        <v>171</v>
      </c>
      <c r="J40" s="231"/>
      <c r="K40" s="190">
        <f>1042/7964</f>
        <v>0.13083877448518333</v>
      </c>
      <c r="L40" s="196">
        <f>G40/D40</f>
        <v>0.6352201257861635</v>
      </c>
      <c r="M40" s="196">
        <f>H40/E40</f>
        <v>0.10986136541982736</v>
      </c>
      <c r="N40" s="223"/>
      <c r="O40" s="229">
        <f>340/7964</f>
        <v>0.04269211451531894</v>
      </c>
    </row>
    <row r="41" spans="1:15" ht="39.75" customHeight="1">
      <c r="A41" s="321" t="s">
        <v>186</v>
      </c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</row>
    <row r="42" ht="13.5">
      <c r="A42" s="173"/>
    </row>
    <row r="43" ht="13.5">
      <c r="A43" s="173"/>
    </row>
    <row r="44" ht="13.5">
      <c r="A44" s="173"/>
    </row>
    <row r="45" ht="13.5">
      <c r="A45" s="173"/>
    </row>
    <row r="46" ht="13.5">
      <c r="A46" s="173"/>
    </row>
    <row r="47" ht="13.5">
      <c r="A47" s="173"/>
    </row>
    <row r="48" spans="1:6" ht="13.5">
      <c r="A48" s="173"/>
      <c r="C48" s="108"/>
      <c r="F48" s="108"/>
    </row>
    <row r="49" spans="1:6" ht="13.5">
      <c r="A49" s="173"/>
      <c r="C49" s="112"/>
      <c r="F49" s="112"/>
    </row>
    <row r="50" spans="1:6" ht="13.5">
      <c r="A50" s="173"/>
      <c r="C50" s="112"/>
      <c r="F50" s="112"/>
    </row>
    <row r="51" spans="1:6" ht="13.5">
      <c r="A51" s="173"/>
      <c r="C51" s="112"/>
      <c r="F51" s="112"/>
    </row>
    <row r="52" spans="3:6" ht="13.5">
      <c r="C52" s="112"/>
      <c r="F52" s="112"/>
    </row>
    <row r="53" spans="3:6" ht="13.5">
      <c r="C53" s="112"/>
      <c r="F53" s="112"/>
    </row>
    <row r="54" spans="3:6" ht="13.5">
      <c r="C54" s="112"/>
      <c r="F54" s="112"/>
    </row>
  </sheetData>
  <mergeCells count="29">
    <mergeCell ref="A41:O41"/>
    <mergeCell ref="K36:K38"/>
    <mergeCell ref="A11:A14"/>
    <mergeCell ref="N2:O2"/>
    <mergeCell ref="A40:B40"/>
    <mergeCell ref="K5:K9"/>
    <mergeCell ref="O5:O9"/>
    <mergeCell ref="O11:O13"/>
    <mergeCell ref="O15:O17"/>
    <mergeCell ref="O30:O34"/>
    <mergeCell ref="O36:O38"/>
    <mergeCell ref="J2:K2"/>
    <mergeCell ref="K11:K13"/>
    <mergeCell ref="K15:K17"/>
    <mergeCell ref="K30:K34"/>
    <mergeCell ref="O19:O28"/>
    <mergeCell ref="L2:L3"/>
    <mergeCell ref="M2:M3"/>
    <mergeCell ref="K19:K28"/>
    <mergeCell ref="A15:A18"/>
    <mergeCell ref="A2:A3"/>
    <mergeCell ref="A30:A35"/>
    <mergeCell ref="A36:A39"/>
    <mergeCell ref="A19:A29"/>
    <mergeCell ref="A5:A10"/>
    <mergeCell ref="B2:B3"/>
    <mergeCell ref="I2:I3"/>
    <mergeCell ref="C2:E2"/>
    <mergeCell ref="F2:H2"/>
  </mergeCells>
  <printOptions/>
  <pageMargins left="0.85" right="0.61" top="0.68" bottom="0.5" header="0.6692913385826772" footer="0.5118110236220472"/>
  <pageSetup horizontalDpi="600" verticalDpi="600" orientation="portrait" paperSize="9" scale="75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3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" sqref="O4"/>
    </sheetView>
  </sheetViews>
  <sheetFormatPr defaultColWidth="9.00390625" defaultRowHeight="13.5"/>
  <cols>
    <col min="1" max="1" width="11.625" style="0" customWidth="1"/>
    <col min="2" max="32" width="6.125" style="0" customWidth="1"/>
  </cols>
  <sheetData>
    <row r="1" ht="14.25" thickBot="1">
      <c r="A1" t="s">
        <v>82</v>
      </c>
    </row>
    <row r="2" spans="1:32" ht="21.75" customHeight="1">
      <c r="A2" s="243"/>
      <c r="B2" s="281" t="s">
        <v>53</v>
      </c>
      <c r="C2" s="282"/>
      <c r="D2" s="282"/>
      <c r="E2" s="333"/>
      <c r="F2" s="281" t="s">
        <v>55</v>
      </c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333"/>
      <c r="R2" s="281" t="s">
        <v>110</v>
      </c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334"/>
      <c r="AD2" s="329" t="s">
        <v>111</v>
      </c>
      <c r="AE2" s="331" t="s">
        <v>109</v>
      </c>
      <c r="AF2" s="327" t="s">
        <v>112</v>
      </c>
    </row>
    <row r="3" spans="1:32" ht="21.75" customHeight="1" thickBot="1">
      <c r="A3" s="263"/>
      <c r="B3" s="94" t="s">
        <v>30</v>
      </c>
      <c r="C3" s="95" t="s">
        <v>31</v>
      </c>
      <c r="D3" s="99" t="s">
        <v>32</v>
      </c>
      <c r="E3" s="98" t="s">
        <v>52</v>
      </c>
      <c r="F3" s="97" t="s">
        <v>33</v>
      </c>
      <c r="G3" s="95" t="s">
        <v>36</v>
      </c>
      <c r="H3" s="95" t="s">
        <v>34</v>
      </c>
      <c r="I3" s="95" t="s">
        <v>35</v>
      </c>
      <c r="J3" s="95" t="s">
        <v>107</v>
      </c>
      <c r="K3" s="95" t="s">
        <v>39</v>
      </c>
      <c r="L3" s="95" t="s">
        <v>40</v>
      </c>
      <c r="M3" s="95" t="s">
        <v>41</v>
      </c>
      <c r="N3" s="95" t="s">
        <v>42</v>
      </c>
      <c r="O3" s="95" t="s">
        <v>108</v>
      </c>
      <c r="P3" s="95" t="s">
        <v>45</v>
      </c>
      <c r="Q3" s="96" t="s">
        <v>46</v>
      </c>
      <c r="R3" s="97" t="s">
        <v>33</v>
      </c>
      <c r="S3" s="95" t="s">
        <v>36</v>
      </c>
      <c r="T3" s="95" t="s">
        <v>34</v>
      </c>
      <c r="U3" s="95" t="s">
        <v>35</v>
      </c>
      <c r="V3" s="95" t="s">
        <v>107</v>
      </c>
      <c r="W3" s="95" t="s">
        <v>39</v>
      </c>
      <c r="X3" s="95" t="s">
        <v>40</v>
      </c>
      <c r="Y3" s="95" t="s">
        <v>41</v>
      </c>
      <c r="Z3" s="95" t="s">
        <v>42</v>
      </c>
      <c r="AA3" s="95" t="s">
        <v>108</v>
      </c>
      <c r="AB3" s="95" t="s">
        <v>45</v>
      </c>
      <c r="AC3" s="99" t="s">
        <v>46</v>
      </c>
      <c r="AD3" s="330"/>
      <c r="AE3" s="332"/>
      <c r="AF3" s="328"/>
    </row>
    <row r="4" spans="1:32" ht="21.75" customHeight="1">
      <c r="A4" s="93" t="s">
        <v>0</v>
      </c>
      <c r="B4" s="9">
        <v>12</v>
      </c>
      <c r="C4" s="2">
        <v>9</v>
      </c>
      <c r="D4" s="44">
        <v>2</v>
      </c>
      <c r="E4" s="31">
        <f>B4+C4+D4</f>
        <v>23</v>
      </c>
      <c r="F4" s="9">
        <v>111</v>
      </c>
      <c r="G4" s="2">
        <v>3</v>
      </c>
      <c r="H4" s="2">
        <v>21</v>
      </c>
      <c r="I4" s="2">
        <v>1</v>
      </c>
      <c r="J4" s="2"/>
      <c r="K4" s="2">
        <v>46</v>
      </c>
      <c r="L4" s="2">
        <v>15</v>
      </c>
      <c r="M4" s="2">
        <v>13</v>
      </c>
      <c r="N4" s="2">
        <v>11</v>
      </c>
      <c r="O4" s="2">
        <v>15</v>
      </c>
      <c r="P4" s="2">
        <v>30</v>
      </c>
      <c r="Q4" s="63">
        <v>31</v>
      </c>
      <c r="R4" s="9">
        <v>105</v>
      </c>
      <c r="S4" s="2">
        <v>3</v>
      </c>
      <c r="T4" s="2">
        <v>21</v>
      </c>
      <c r="U4" s="2">
        <v>1</v>
      </c>
      <c r="V4" s="2"/>
      <c r="W4" s="2">
        <v>42</v>
      </c>
      <c r="X4" s="2">
        <v>14</v>
      </c>
      <c r="Y4" s="2">
        <v>11</v>
      </c>
      <c r="Z4" s="156">
        <v>8</v>
      </c>
      <c r="AA4" s="2">
        <v>12</v>
      </c>
      <c r="AB4" s="2">
        <v>30</v>
      </c>
      <c r="AC4" s="44">
        <v>31</v>
      </c>
      <c r="AD4" s="100">
        <f>SUM(F4:AC4)</f>
        <v>575</v>
      </c>
      <c r="AE4" s="31">
        <v>65</v>
      </c>
      <c r="AF4" s="31">
        <f>AD4+AE4</f>
        <v>640</v>
      </c>
    </row>
    <row r="5" spans="1:32" ht="21.75" customHeight="1">
      <c r="A5" s="89" t="s">
        <v>1</v>
      </c>
      <c r="B5" s="10">
        <v>4</v>
      </c>
      <c r="C5" s="1">
        <v>2</v>
      </c>
      <c r="D5" s="28"/>
      <c r="E5" s="31">
        <f aca="true" t="shared" si="0" ref="E5:E33">B5+C5+D5</f>
        <v>6</v>
      </c>
      <c r="F5" s="10">
        <v>29</v>
      </c>
      <c r="G5" s="1">
        <v>1</v>
      </c>
      <c r="H5" s="1">
        <v>7</v>
      </c>
      <c r="I5" s="1">
        <v>2</v>
      </c>
      <c r="J5" s="1">
        <v>17</v>
      </c>
      <c r="K5" s="1">
        <v>15</v>
      </c>
      <c r="L5" s="1">
        <v>3</v>
      </c>
      <c r="M5" s="1">
        <v>4</v>
      </c>
      <c r="N5" s="1">
        <v>2</v>
      </c>
      <c r="O5" s="1">
        <v>3</v>
      </c>
      <c r="P5" s="1">
        <v>3</v>
      </c>
      <c r="Q5" s="87">
        <v>4</v>
      </c>
      <c r="R5" s="10">
        <v>29</v>
      </c>
      <c r="S5" s="1">
        <v>1</v>
      </c>
      <c r="T5" s="1">
        <v>7</v>
      </c>
      <c r="U5" s="1">
        <v>2</v>
      </c>
      <c r="V5" s="1">
        <v>17</v>
      </c>
      <c r="W5" s="1">
        <v>15</v>
      </c>
      <c r="X5" s="1">
        <v>3</v>
      </c>
      <c r="Y5" s="1">
        <v>4</v>
      </c>
      <c r="Z5" s="1">
        <v>2</v>
      </c>
      <c r="AA5" s="1">
        <v>3</v>
      </c>
      <c r="AB5" s="1">
        <v>3</v>
      </c>
      <c r="AC5" s="28">
        <v>4</v>
      </c>
      <c r="AD5" s="100">
        <f aca="true" t="shared" si="1" ref="AD5:AD16">SUM(F5:AC5)</f>
        <v>180</v>
      </c>
      <c r="AE5" s="32">
        <v>32</v>
      </c>
      <c r="AF5" s="31">
        <f aca="true" t="shared" si="2" ref="AF5:AF16">AD5+AE5</f>
        <v>212</v>
      </c>
    </row>
    <row r="6" spans="1:32" ht="21.75" customHeight="1">
      <c r="A6" s="89" t="s">
        <v>2</v>
      </c>
      <c r="B6" s="10">
        <v>13</v>
      </c>
      <c r="C6" s="1">
        <v>4</v>
      </c>
      <c r="D6" s="28"/>
      <c r="E6" s="31">
        <f t="shared" si="0"/>
        <v>17</v>
      </c>
      <c r="F6" s="10">
        <v>74</v>
      </c>
      <c r="G6" s="1">
        <v>2</v>
      </c>
      <c r="H6" s="1">
        <v>19</v>
      </c>
      <c r="I6" s="1"/>
      <c r="J6" s="1"/>
      <c r="K6" s="1">
        <v>50</v>
      </c>
      <c r="L6" s="1">
        <v>7</v>
      </c>
      <c r="M6" s="1">
        <v>13</v>
      </c>
      <c r="N6" s="1">
        <v>4</v>
      </c>
      <c r="O6" s="1">
        <v>9</v>
      </c>
      <c r="P6" s="1">
        <v>25</v>
      </c>
      <c r="Q6" s="87">
        <v>21</v>
      </c>
      <c r="R6" s="10">
        <v>70</v>
      </c>
      <c r="S6" s="1">
        <v>2</v>
      </c>
      <c r="T6" s="1">
        <v>18</v>
      </c>
      <c r="U6" s="1"/>
      <c r="V6" s="1"/>
      <c r="W6" s="1">
        <v>48</v>
      </c>
      <c r="X6" s="1">
        <v>7</v>
      </c>
      <c r="Y6" s="1">
        <v>13</v>
      </c>
      <c r="Z6" s="1">
        <v>4</v>
      </c>
      <c r="AA6" s="1">
        <v>9</v>
      </c>
      <c r="AB6" s="1">
        <v>24</v>
      </c>
      <c r="AC6" s="28">
        <v>21</v>
      </c>
      <c r="AD6" s="100">
        <f t="shared" si="1"/>
        <v>440</v>
      </c>
      <c r="AE6" s="32">
        <v>34</v>
      </c>
      <c r="AF6" s="31">
        <f t="shared" si="2"/>
        <v>474</v>
      </c>
    </row>
    <row r="7" spans="1:32" ht="21.75" customHeight="1">
      <c r="A7" s="89" t="s">
        <v>5</v>
      </c>
      <c r="B7" s="10">
        <v>2</v>
      </c>
      <c r="C7" s="1"/>
      <c r="D7" s="28"/>
      <c r="E7" s="31">
        <f t="shared" si="0"/>
        <v>2</v>
      </c>
      <c r="F7" s="10">
        <v>5</v>
      </c>
      <c r="G7" s="1"/>
      <c r="H7" s="1">
        <v>2</v>
      </c>
      <c r="I7" s="1"/>
      <c r="J7" s="1">
        <v>3</v>
      </c>
      <c r="K7" s="1">
        <v>7</v>
      </c>
      <c r="L7" s="1">
        <v>0</v>
      </c>
      <c r="M7" s="1">
        <v>2</v>
      </c>
      <c r="N7" s="1">
        <v>0</v>
      </c>
      <c r="O7" s="1"/>
      <c r="P7" s="1">
        <v>1</v>
      </c>
      <c r="Q7" s="87">
        <v>1</v>
      </c>
      <c r="R7" s="10">
        <v>5</v>
      </c>
      <c r="S7" s="1"/>
      <c r="T7" s="1">
        <v>2</v>
      </c>
      <c r="U7" s="1"/>
      <c r="V7" s="1">
        <v>3</v>
      </c>
      <c r="W7" s="1">
        <v>7</v>
      </c>
      <c r="X7" s="1">
        <v>0</v>
      </c>
      <c r="Y7" s="1">
        <v>2</v>
      </c>
      <c r="Z7" s="1"/>
      <c r="AA7" s="1"/>
      <c r="AB7" s="1">
        <v>1</v>
      </c>
      <c r="AC7" s="28">
        <v>1</v>
      </c>
      <c r="AD7" s="100">
        <f t="shared" si="1"/>
        <v>42</v>
      </c>
      <c r="AE7" s="32"/>
      <c r="AF7" s="31">
        <f t="shared" si="2"/>
        <v>42</v>
      </c>
    </row>
    <row r="8" spans="1:32" ht="21.75" customHeight="1">
      <c r="A8" s="89" t="s">
        <v>6</v>
      </c>
      <c r="B8" s="10">
        <v>1</v>
      </c>
      <c r="C8" s="1"/>
      <c r="D8" s="28"/>
      <c r="E8" s="31">
        <f t="shared" si="0"/>
        <v>1</v>
      </c>
      <c r="F8" s="10">
        <v>4</v>
      </c>
      <c r="G8" s="1"/>
      <c r="H8" s="1">
        <v>1</v>
      </c>
      <c r="I8" s="1"/>
      <c r="J8" s="1"/>
      <c r="K8" s="1">
        <v>3</v>
      </c>
      <c r="L8" s="1"/>
      <c r="M8" s="1">
        <v>1</v>
      </c>
      <c r="N8" s="1"/>
      <c r="O8" s="1"/>
      <c r="P8" s="1">
        <v>1</v>
      </c>
      <c r="Q8" s="87">
        <v>1</v>
      </c>
      <c r="R8" s="10">
        <v>4</v>
      </c>
      <c r="S8" s="1"/>
      <c r="T8" s="1">
        <v>1</v>
      </c>
      <c r="U8" s="1"/>
      <c r="V8" s="1"/>
      <c r="W8" s="1">
        <v>3</v>
      </c>
      <c r="X8" s="1"/>
      <c r="Y8" s="1">
        <v>1</v>
      </c>
      <c r="Z8" s="1"/>
      <c r="AA8" s="1"/>
      <c r="AB8" s="1">
        <v>1</v>
      </c>
      <c r="AC8" s="28">
        <v>1</v>
      </c>
      <c r="AD8" s="100">
        <f t="shared" si="1"/>
        <v>22</v>
      </c>
      <c r="AE8" s="32">
        <v>0</v>
      </c>
      <c r="AF8" s="31">
        <f t="shared" si="2"/>
        <v>22</v>
      </c>
    </row>
    <row r="9" spans="1:32" ht="21.75" customHeight="1">
      <c r="A9" s="89" t="s">
        <v>3</v>
      </c>
      <c r="B9" s="10">
        <v>12</v>
      </c>
      <c r="C9" s="1">
        <v>6</v>
      </c>
      <c r="D9" s="28">
        <v>1</v>
      </c>
      <c r="E9" s="31">
        <f t="shared" si="0"/>
        <v>19</v>
      </c>
      <c r="F9" s="10">
        <v>73</v>
      </c>
      <c r="G9" s="1">
        <v>1</v>
      </c>
      <c r="H9" s="1">
        <v>15</v>
      </c>
      <c r="I9" s="1"/>
      <c r="J9" s="1"/>
      <c r="K9" s="1">
        <v>45</v>
      </c>
      <c r="L9" s="1">
        <v>11</v>
      </c>
      <c r="M9" s="1">
        <v>12</v>
      </c>
      <c r="N9" s="1">
        <v>8</v>
      </c>
      <c r="O9" s="1">
        <v>7</v>
      </c>
      <c r="P9" s="1">
        <v>17</v>
      </c>
      <c r="Q9" s="87">
        <v>13</v>
      </c>
      <c r="R9" s="10">
        <v>70</v>
      </c>
      <c r="S9" s="1">
        <v>1</v>
      </c>
      <c r="T9" s="1">
        <v>15</v>
      </c>
      <c r="U9" s="1"/>
      <c r="V9" s="1"/>
      <c r="W9" s="1">
        <v>45</v>
      </c>
      <c r="X9" s="1">
        <v>11</v>
      </c>
      <c r="Y9" s="1">
        <v>12</v>
      </c>
      <c r="Z9" s="1">
        <v>8</v>
      </c>
      <c r="AA9" s="1">
        <v>7</v>
      </c>
      <c r="AB9" s="1">
        <v>16</v>
      </c>
      <c r="AC9" s="28">
        <v>13</v>
      </c>
      <c r="AD9" s="100">
        <f t="shared" si="1"/>
        <v>400</v>
      </c>
      <c r="AE9" s="32">
        <v>43</v>
      </c>
      <c r="AF9" s="31">
        <f t="shared" si="2"/>
        <v>443</v>
      </c>
    </row>
    <row r="10" spans="1:32" ht="21.75" customHeight="1">
      <c r="A10" s="89" t="s">
        <v>4</v>
      </c>
      <c r="B10" s="10">
        <v>10</v>
      </c>
      <c r="C10" s="1">
        <v>5</v>
      </c>
      <c r="D10" s="28">
        <v>1</v>
      </c>
      <c r="E10" s="31">
        <f t="shared" si="0"/>
        <v>16</v>
      </c>
      <c r="F10" s="10">
        <v>61</v>
      </c>
      <c r="G10" s="1">
        <v>5</v>
      </c>
      <c r="H10" s="1">
        <v>7</v>
      </c>
      <c r="I10" s="1">
        <v>4</v>
      </c>
      <c r="J10" s="1"/>
      <c r="K10" s="1">
        <v>33</v>
      </c>
      <c r="L10" s="1">
        <v>7</v>
      </c>
      <c r="M10" s="1">
        <v>11</v>
      </c>
      <c r="N10" s="1">
        <v>5</v>
      </c>
      <c r="O10" s="1">
        <v>8</v>
      </c>
      <c r="P10" s="1">
        <v>18</v>
      </c>
      <c r="Q10" s="87">
        <v>17</v>
      </c>
      <c r="R10" s="10">
        <v>56</v>
      </c>
      <c r="S10" s="1">
        <v>4</v>
      </c>
      <c r="T10" s="1">
        <v>7</v>
      </c>
      <c r="U10" s="1">
        <v>4</v>
      </c>
      <c r="V10" s="1">
        <v>1</v>
      </c>
      <c r="W10" s="1">
        <v>32</v>
      </c>
      <c r="X10" s="1">
        <v>7</v>
      </c>
      <c r="Y10" s="1">
        <v>10</v>
      </c>
      <c r="Z10" s="1">
        <v>5</v>
      </c>
      <c r="AA10" s="1">
        <v>8</v>
      </c>
      <c r="AB10" s="1">
        <v>17</v>
      </c>
      <c r="AC10" s="28">
        <v>17</v>
      </c>
      <c r="AD10" s="100">
        <f t="shared" si="1"/>
        <v>344</v>
      </c>
      <c r="AE10" s="32">
        <v>19</v>
      </c>
      <c r="AF10" s="31">
        <f t="shared" si="2"/>
        <v>363</v>
      </c>
    </row>
    <row r="11" spans="1:32" ht="21.75" customHeight="1">
      <c r="A11" s="89" t="s">
        <v>7</v>
      </c>
      <c r="B11" s="10">
        <v>4</v>
      </c>
      <c r="C11" s="1">
        <v>2</v>
      </c>
      <c r="D11" s="28">
        <v>1</v>
      </c>
      <c r="E11" s="31">
        <f t="shared" si="0"/>
        <v>7</v>
      </c>
      <c r="F11" s="10">
        <v>15</v>
      </c>
      <c r="G11" s="1"/>
      <c r="H11" s="1">
        <v>4</v>
      </c>
      <c r="I11" s="1"/>
      <c r="J11" s="1"/>
      <c r="K11" s="1">
        <v>8</v>
      </c>
      <c r="L11" s="1">
        <v>4</v>
      </c>
      <c r="M11" s="1">
        <v>4</v>
      </c>
      <c r="N11" s="1">
        <v>2</v>
      </c>
      <c r="O11" s="1">
        <v>1</v>
      </c>
      <c r="P11" s="1">
        <v>6</v>
      </c>
      <c r="Q11" s="87">
        <v>5</v>
      </c>
      <c r="R11" s="10">
        <v>15</v>
      </c>
      <c r="S11" s="1"/>
      <c r="T11" s="1">
        <v>4</v>
      </c>
      <c r="U11" s="1"/>
      <c r="V11" s="1"/>
      <c r="W11" s="1">
        <v>8</v>
      </c>
      <c r="X11" s="1">
        <v>4</v>
      </c>
      <c r="Y11" s="1">
        <v>4</v>
      </c>
      <c r="Z11" s="1">
        <v>2</v>
      </c>
      <c r="AA11" s="1">
        <v>1</v>
      </c>
      <c r="AB11" s="1">
        <v>6</v>
      </c>
      <c r="AC11" s="28">
        <v>5</v>
      </c>
      <c r="AD11" s="100">
        <f t="shared" si="1"/>
        <v>98</v>
      </c>
      <c r="AE11" s="32">
        <v>12</v>
      </c>
      <c r="AF11" s="31">
        <f t="shared" si="2"/>
        <v>110</v>
      </c>
    </row>
    <row r="12" spans="1:32" ht="21.75" customHeight="1">
      <c r="A12" s="89" t="s">
        <v>8</v>
      </c>
      <c r="B12" s="10">
        <v>1</v>
      </c>
      <c r="C12" s="1">
        <v>1</v>
      </c>
      <c r="D12" s="28"/>
      <c r="E12" s="31">
        <f t="shared" si="0"/>
        <v>2</v>
      </c>
      <c r="F12" s="10">
        <v>7</v>
      </c>
      <c r="G12" s="1"/>
      <c r="H12" s="1">
        <v>2</v>
      </c>
      <c r="I12" s="1"/>
      <c r="J12" s="1"/>
      <c r="K12" s="1">
        <v>3</v>
      </c>
      <c r="L12" s="1">
        <v>2</v>
      </c>
      <c r="M12" s="1">
        <v>1</v>
      </c>
      <c r="N12" s="1">
        <v>1</v>
      </c>
      <c r="O12" s="1"/>
      <c r="P12" s="1"/>
      <c r="Q12" s="87"/>
      <c r="R12" s="10">
        <v>7</v>
      </c>
      <c r="S12" s="1"/>
      <c r="T12" s="1">
        <v>2</v>
      </c>
      <c r="U12" s="1"/>
      <c r="V12" s="1"/>
      <c r="W12" s="1">
        <v>3</v>
      </c>
      <c r="X12" s="1">
        <v>2</v>
      </c>
      <c r="Y12" s="1">
        <v>1</v>
      </c>
      <c r="Z12" s="1">
        <v>1</v>
      </c>
      <c r="AA12" s="1"/>
      <c r="AB12" s="1"/>
      <c r="AC12" s="28"/>
      <c r="AD12" s="100">
        <f t="shared" si="1"/>
        <v>32</v>
      </c>
      <c r="AE12" s="32">
        <v>6</v>
      </c>
      <c r="AF12" s="31">
        <f t="shared" si="2"/>
        <v>38</v>
      </c>
    </row>
    <row r="13" spans="1:32" ht="21.75" customHeight="1">
      <c r="A13" s="89" t="s">
        <v>9</v>
      </c>
      <c r="B13" s="10">
        <v>14</v>
      </c>
      <c r="C13" s="1">
        <v>8</v>
      </c>
      <c r="D13" s="28">
        <v>5</v>
      </c>
      <c r="E13" s="31">
        <f t="shared" si="0"/>
        <v>27</v>
      </c>
      <c r="F13" s="10">
        <v>79</v>
      </c>
      <c r="G13" s="1">
        <v>5</v>
      </c>
      <c r="H13" s="1">
        <v>19</v>
      </c>
      <c r="I13" s="1">
        <v>2</v>
      </c>
      <c r="J13" s="1"/>
      <c r="K13" s="1">
        <v>44</v>
      </c>
      <c r="L13" s="1">
        <v>19</v>
      </c>
      <c r="M13" s="1">
        <v>13</v>
      </c>
      <c r="N13" s="1">
        <v>13</v>
      </c>
      <c r="O13" s="1">
        <v>9</v>
      </c>
      <c r="P13" s="1">
        <v>16</v>
      </c>
      <c r="Q13" s="87">
        <v>13</v>
      </c>
      <c r="R13" s="10">
        <v>79</v>
      </c>
      <c r="S13" s="1">
        <v>5</v>
      </c>
      <c r="T13" s="1">
        <v>19</v>
      </c>
      <c r="U13" s="1">
        <v>2</v>
      </c>
      <c r="V13" s="1"/>
      <c r="W13" s="1">
        <v>44</v>
      </c>
      <c r="X13" s="1">
        <v>19</v>
      </c>
      <c r="Y13" s="1">
        <v>13</v>
      </c>
      <c r="Z13" s="1">
        <v>13</v>
      </c>
      <c r="AA13" s="1">
        <v>9</v>
      </c>
      <c r="AB13" s="1">
        <v>16</v>
      </c>
      <c r="AC13" s="28">
        <v>13</v>
      </c>
      <c r="AD13" s="100">
        <f t="shared" si="1"/>
        <v>464</v>
      </c>
      <c r="AE13" s="32">
        <v>74</v>
      </c>
      <c r="AF13" s="31">
        <f t="shared" si="2"/>
        <v>538</v>
      </c>
    </row>
    <row r="14" spans="1:32" ht="21.75" customHeight="1">
      <c r="A14" s="89" t="s">
        <v>10</v>
      </c>
      <c r="B14" s="10">
        <v>5</v>
      </c>
      <c r="C14" s="1">
        <v>2</v>
      </c>
      <c r="D14" s="28">
        <v>2</v>
      </c>
      <c r="E14" s="31">
        <f t="shared" si="0"/>
        <v>9</v>
      </c>
      <c r="F14" s="10">
        <v>27</v>
      </c>
      <c r="G14" s="1">
        <v>1</v>
      </c>
      <c r="H14" s="1">
        <v>4</v>
      </c>
      <c r="I14" s="1"/>
      <c r="J14" s="1"/>
      <c r="K14" s="1">
        <v>17</v>
      </c>
      <c r="L14" s="1">
        <v>2</v>
      </c>
      <c r="M14" s="1">
        <v>5</v>
      </c>
      <c r="N14" s="1">
        <v>4</v>
      </c>
      <c r="O14" s="1">
        <v>5</v>
      </c>
      <c r="P14" s="1">
        <v>10</v>
      </c>
      <c r="Q14" s="87">
        <v>8</v>
      </c>
      <c r="R14" s="10">
        <v>24</v>
      </c>
      <c r="S14" s="1"/>
      <c r="T14" s="1">
        <v>4</v>
      </c>
      <c r="U14" s="1"/>
      <c r="V14" s="1"/>
      <c r="W14" s="1">
        <v>17</v>
      </c>
      <c r="X14" s="1">
        <v>2</v>
      </c>
      <c r="Y14" s="1">
        <v>4</v>
      </c>
      <c r="Z14" s="1">
        <v>4</v>
      </c>
      <c r="AA14" s="1">
        <v>5</v>
      </c>
      <c r="AB14" s="1">
        <v>9</v>
      </c>
      <c r="AC14" s="28">
        <v>8</v>
      </c>
      <c r="AD14" s="100">
        <f t="shared" si="1"/>
        <v>160</v>
      </c>
      <c r="AE14" s="32">
        <v>8</v>
      </c>
      <c r="AF14" s="31">
        <f t="shared" si="2"/>
        <v>168</v>
      </c>
    </row>
    <row r="15" spans="1:32" ht="21.75" customHeight="1">
      <c r="A15" s="89" t="s">
        <v>11</v>
      </c>
      <c r="B15" s="10">
        <v>4</v>
      </c>
      <c r="C15" s="1">
        <v>2</v>
      </c>
      <c r="D15" s="28">
        <v>1</v>
      </c>
      <c r="E15" s="31">
        <f t="shared" si="0"/>
        <v>7</v>
      </c>
      <c r="F15" s="10">
        <v>14</v>
      </c>
      <c r="G15" s="1"/>
      <c r="H15" s="1">
        <v>6</v>
      </c>
      <c r="I15" s="1">
        <v>3</v>
      </c>
      <c r="J15" s="1" t="s">
        <v>79</v>
      </c>
      <c r="K15" s="1">
        <v>13</v>
      </c>
      <c r="L15" s="1">
        <v>5</v>
      </c>
      <c r="M15" s="1">
        <v>4</v>
      </c>
      <c r="N15" s="1">
        <v>2</v>
      </c>
      <c r="O15" s="1">
        <v>3</v>
      </c>
      <c r="P15" s="1">
        <v>6</v>
      </c>
      <c r="Q15" s="87">
        <v>6</v>
      </c>
      <c r="R15" s="10">
        <v>14</v>
      </c>
      <c r="S15" s="1"/>
      <c r="T15" s="1">
        <v>6</v>
      </c>
      <c r="U15" s="1">
        <v>3</v>
      </c>
      <c r="V15" s="1"/>
      <c r="W15" s="1">
        <v>13</v>
      </c>
      <c r="X15" s="1">
        <v>5</v>
      </c>
      <c r="Y15" s="1">
        <v>4</v>
      </c>
      <c r="Z15" s="1">
        <v>2</v>
      </c>
      <c r="AA15" s="1">
        <v>3</v>
      </c>
      <c r="AB15" s="1">
        <v>6</v>
      </c>
      <c r="AC15" s="28">
        <v>6</v>
      </c>
      <c r="AD15" s="100">
        <f t="shared" si="1"/>
        <v>124</v>
      </c>
      <c r="AE15" s="32">
        <v>12</v>
      </c>
      <c r="AF15" s="31">
        <f t="shared" si="2"/>
        <v>136</v>
      </c>
    </row>
    <row r="16" spans="1:32" ht="21.75" customHeight="1">
      <c r="A16" s="89" t="s">
        <v>12</v>
      </c>
      <c r="B16" s="10">
        <v>14</v>
      </c>
      <c r="C16" s="1">
        <v>5</v>
      </c>
      <c r="D16" s="28">
        <v>3</v>
      </c>
      <c r="E16" s="31">
        <f t="shared" si="0"/>
        <v>22</v>
      </c>
      <c r="F16" s="10">
        <v>98</v>
      </c>
      <c r="G16" s="1">
        <v>4</v>
      </c>
      <c r="H16" s="1">
        <v>12</v>
      </c>
      <c r="I16" s="1" t="s">
        <v>79</v>
      </c>
      <c r="J16" s="1"/>
      <c r="K16" s="1">
        <v>36</v>
      </c>
      <c r="L16" s="1">
        <v>14</v>
      </c>
      <c r="M16" s="1">
        <v>15</v>
      </c>
      <c r="N16" s="1">
        <v>8</v>
      </c>
      <c r="O16" s="1">
        <v>8</v>
      </c>
      <c r="P16" s="1">
        <v>24</v>
      </c>
      <c r="Q16" s="87">
        <v>22</v>
      </c>
      <c r="R16" s="10">
        <v>91</v>
      </c>
      <c r="S16" s="1">
        <v>2</v>
      </c>
      <c r="T16" s="1">
        <v>12</v>
      </c>
      <c r="U16" s="1"/>
      <c r="V16" s="1"/>
      <c r="W16" s="1">
        <v>36</v>
      </c>
      <c r="X16" s="1">
        <v>14</v>
      </c>
      <c r="Y16" s="1">
        <v>15</v>
      </c>
      <c r="Z16" s="1">
        <v>6</v>
      </c>
      <c r="AA16" s="1">
        <v>7</v>
      </c>
      <c r="AB16" s="1">
        <v>21</v>
      </c>
      <c r="AC16" s="28">
        <v>22</v>
      </c>
      <c r="AD16" s="100">
        <f t="shared" si="1"/>
        <v>467</v>
      </c>
      <c r="AE16" s="32">
        <v>49</v>
      </c>
      <c r="AF16" s="31">
        <f t="shared" si="2"/>
        <v>516</v>
      </c>
    </row>
    <row r="17" spans="1:32" ht="21.75" customHeight="1">
      <c r="A17" s="89" t="s">
        <v>13</v>
      </c>
      <c r="B17" s="10">
        <v>4</v>
      </c>
      <c r="C17" s="1">
        <v>2</v>
      </c>
      <c r="D17" s="28"/>
      <c r="E17" s="31">
        <f t="shared" si="0"/>
        <v>6</v>
      </c>
      <c r="F17" s="10">
        <v>37</v>
      </c>
      <c r="G17" s="1"/>
      <c r="H17" s="1">
        <v>5</v>
      </c>
      <c r="I17" s="1"/>
      <c r="J17" s="1"/>
      <c r="K17" s="1">
        <v>20</v>
      </c>
      <c r="L17" s="1">
        <v>2</v>
      </c>
      <c r="M17" s="1">
        <v>5</v>
      </c>
      <c r="N17" s="1">
        <v>2</v>
      </c>
      <c r="O17" s="1">
        <v>1</v>
      </c>
      <c r="P17" s="1">
        <v>8</v>
      </c>
      <c r="Q17" s="87">
        <v>8</v>
      </c>
      <c r="R17" s="10">
        <v>37</v>
      </c>
      <c r="S17" s="1"/>
      <c r="T17" s="1">
        <v>5</v>
      </c>
      <c r="U17" s="1"/>
      <c r="V17" s="1"/>
      <c r="W17" s="1">
        <v>20</v>
      </c>
      <c r="X17" s="1">
        <v>2</v>
      </c>
      <c r="Y17" s="1">
        <v>5</v>
      </c>
      <c r="Z17" s="1">
        <v>2</v>
      </c>
      <c r="AA17" s="1">
        <v>1</v>
      </c>
      <c r="AB17" s="1">
        <v>8</v>
      </c>
      <c r="AC17" s="28">
        <v>8</v>
      </c>
      <c r="AD17" s="100">
        <f>SUM(F17:AC17)</f>
        <v>176</v>
      </c>
      <c r="AE17" s="32">
        <v>18</v>
      </c>
      <c r="AF17" s="32">
        <f>AD17+AE17</f>
        <v>194</v>
      </c>
    </row>
    <row r="18" spans="1:32" ht="21.75" customHeight="1">
      <c r="A18" s="89" t="s">
        <v>14</v>
      </c>
      <c r="B18" s="10">
        <v>5</v>
      </c>
      <c r="C18" s="1">
        <v>3</v>
      </c>
      <c r="D18" s="28">
        <v>2</v>
      </c>
      <c r="E18" s="31">
        <f t="shared" si="0"/>
        <v>10</v>
      </c>
      <c r="F18" s="10">
        <v>32</v>
      </c>
      <c r="G18" s="1">
        <v>1</v>
      </c>
      <c r="H18" s="1">
        <v>4</v>
      </c>
      <c r="I18" s="1"/>
      <c r="J18" s="1"/>
      <c r="K18" s="1">
        <v>14</v>
      </c>
      <c r="L18" s="1">
        <v>4</v>
      </c>
      <c r="M18" s="1">
        <v>5</v>
      </c>
      <c r="N18" s="1">
        <v>4</v>
      </c>
      <c r="O18" s="1">
        <v>3</v>
      </c>
      <c r="P18" s="1">
        <v>6</v>
      </c>
      <c r="Q18" s="87">
        <v>6</v>
      </c>
      <c r="R18" s="10">
        <v>32</v>
      </c>
      <c r="S18" s="1">
        <v>1</v>
      </c>
      <c r="T18" s="1">
        <v>4</v>
      </c>
      <c r="U18" s="1"/>
      <c r="V18" s="1"/>
      <c r="W18" s="1">
        <v>14</v>
      </c>
      <c r="X18" s="1">
        <v>4</v>
      </c>
      <c r="Y18" s="1">
        <v>5</v>
      </c>
      <c r="Z18" s="1">
        <v>4</v>
      </c>
      <c r="AA18" s="1">
        <v>3</v>
      </c>
      <c r="AB18" s="1">
        <v>6</v>
      </c>
      <c r="AC18" s="28">
        <v>6</v>
      </c>
      <c r="AD18" s="100">
        <f aca="true" t="shared" si="3" ref="AD18:AD34">SUM(F18:AC18)</f>
        <v>158</v>
      </c>
      <c r="AE18" s="32">
        <v>20</v>
      </c>
      <c r="AF18" s="32">
        <f aca="true" t="shared" si="4" ref="AF18:AF33">AD18+AE18</f>
        <v>178</v>
      </c>
    </row>
    <row r="19" spans="1:32" ht="21.75" customHeight="1">
      <c r="A19" s="89" t="s">
        <v>15</v>
      </c>
      <c r="B19" s="10">
        <v>6</v>
      </c>
      <c r="C19" s="1">
        <v>3</v>
      </c>
      <c r="D19" s="28">
        <v>1</v>
      </c>
      <c r="E19" s="31">
        <f t="shared" si="0"/>
        <v>10</v>
      </c>
      <c r="F19" s="10">
        <v>37</v>
      </c>
      <c r="G19" s="1">
        <v>4</v>
      </c>
      <c r="H19" s="1">
        <v>10</v>
      </c>
      <c r="I19" s="1"/>
      <c r="J19" s="1"/>
      <c r="K19" s="1">
        <v>25</v>
      </c>
      <c r="L19" s="1">
        <v>5</v>
      </c>
      <c r="M19" s="1">
        <v>6</v>
      </c>
      <c r="N19" s="1">
        <v>4</v>
      </c>
      <c r="O19" s="1">
        <v>7</v>
      </c>
      <c r="P19" s="1">
        <v>9</v>
      </c>
      <c r="Q19" s="87">
        <v>9</v>
      </c>
      <c r="R19" s="10">
        <v>34</v>
      </c>
      <c r="S19" s="1">
        <v>3</v>
      </c>
      <c r="T19" s="1">
        <v>9</v>
      </c>
      <c r="U19" s="1"/>
      <c r="V19" s="1"/>
      <c r="W19" s="1">
        <v>23</v>
      </c>
      <c r="X19" s="1">
        <v>5</v>
      </c>
      <c r="Y19" s="1">
        <v>6</v>
      </c>
      <c r="Z19" s="1">
        <v>3</v>
      </c>
      <c r="AA19" s="1">
        <v>7</v>
      </c>
      <c r="AB19" s="1">
        <v>8</v>
      </c>
      <c r="AC19" s="28">
        <v>9</v>
      </c>
      <c r="AD19" s="100">
        <f t="shared" si="3"/>
        <v>223</v>
      </c>
      <c r="AE19" s="32">
        <v>24</v>
      </c>
      <c r="AF19" s="32">
        <f t="shared" si="4"/>
        <v>247</v>
      </c>
    </row>
    <row r="20" spans="1:32" ht="21.75" customHeight="1">
      <c r="A20" s="89" t="s">
        <v>16</v>
      </c>
      <c r="B20" s="10">
        <v>4</v>
      </c>
      <c r="C20" s="1">
        <v>1</v>
      </c>
      <c r="D20" s="28">
        <v>1</v>
      </c>
      <c r="E20" s="31">
        <f t="shared" si="0"/>
        <v>6</v>
      </c>
      <c r="F20" s="10">
        <v>19</v>
      </c>
      <c r="G20" s="1">
        <v>1</v>
      </c>
      <c r="H20" s="1">
        <v>2</v>
      </c>
      <c r="I20" s="1"/>
      <c r="J20" s="1"/>
      <c r="K20" s="1">
        <v>9</v>
      </c>
      <c r="L20" s="1">
        <v>2</v>
      </c>
      <c r="M20" s="1">
        <v>4</v>
      </c>
      <c r="N20" s="1">
        <v>1</v>
      </c>
      <c r="O20" s="1">
        <v>2</v>
      </c>
      <c r="P20" s="1">
        <v>4</v>
      </c>
      <c r="Q20" s="87">
        <v>3</v>
      </c>
      <c r="R20" s="10">
        <v>19</v>
      </c>
      <c r="S20" s="1">
        <v>1</v>
      </c>
      <c r="T20" s="1">
        <v>2</v>
      </c>
      <c r="U20" s="1" t="s">
        <v>79</v>
      </c>
      <c r="V20" s="1"/>
      <c r="W20" s="1">
        <v>9</v>
      </c>
      <c r="X20" s="1">
        <v>2</v>
      </c>
      <c r="Y20" s="1">
        <v>3</v>
      </c>
      <c r="Z20" s="1">
        <v>1</v>
      </c>
      <c r="AA20" s="1">
        <v>2</v>
      </c>
      <c r="AB20" s="1">
        <v>4</v>
      </c>
      <c r="AC20" s="28">
        <v>3</v>
      </c>
      <c r="AD20" s="100">
        <f t="shared" si="3"/>
        <v>93</v>
      </c>
      <c r="AE20" s="32">
        <v>6</v>
      </c>
      <c r="AF20" s="32">
        <f t="shared" si="4"/>
        <v>99</v>
      </c>
    </row>
    <row r="21" spans="1:32" ht="21.75" customHeight="1">
      <c r="A21" s="89" t="s">
        <v>17</v>
      </c>
      <c r="B21" s="10">
        <v>3</v>
      </c>
      <c r="C21" s="1">
        <v>2</v>
      </c>
      <c r="D21" s="28"/>
      <c r="E21" s="31">
        <f t="shared" si="0"/>
        <v>5</v>
      </c>
      <c r="F21" s="10">
        <v>16</v>
      </c>
      <c r="G21" s="1"/>
      <c r="H21" s="1">
        <v>6</v>
      </c>
      <c r="I21" s="1"/>
      <c r="J21" s="1"/>
      <c r="K21" s="1">
        <v>6</v>
      </c>
      <c r="L21" s="1">
        <v>3</v>
      </c>
      <c r="M21" s="1">
        <v>4</v>
      </c>
      <c r="N21" s="1">
        <v>2</v>
      </c>
      <c r="O21" s="1">
        <v>1</v>
      </c>
      <c r="P21" s="1">
        <v>6</v>
      </c>
      <c r="Q21" s="87">
        <v>4</v>
      </c>
      <c r="R21" s="10">
        <v>16</v>
      </c>
      <c r="S21" s="1"/>
      <c r="T21" s="1">
        <v>6</v>
      </c>
      <c r="U21" s="1"/>
      <c r="V21" s="1"/>
      <c r="W21" s="1">
        <v>6</v>
      </c>
      <c r="X21" s="1">
        <v>3</v>
      </c>
      <c r="Y21" s="1">
        <v>3</v>
      </c>
      <c r="Z21" s="1">
        <v>2</v>
      </c>
      <c r="AA21" s="1">
        <v>1</v>
      </c>
      <c r="AB21" s="1">
        <v>4</v>
      </c>
      <c r="AC21" s="28">
        <v>4</v>
      </c>
      <c r="AD21" s="100">
        <f t="shared" si="3"/>
        <v>93</v>
      </c>
      <c r="AE21" s="32">
        <v>9</v>
      </c>
      <c r="AF21" s="32">
        <f t="shared" si="4"/>
        <v>102</v>
      </c>
    </row>
    <row r="22" spans="1:32" ht="21.75" customHeight="1">
      <c r="A22" s="89" t="s">
        <v>18</v>
      </c>
      <c r="B22" s="10">
        <v>1</v>
      </c>
      <c r="C22" s="1">
        <v>1</v>
      </c>
      <c r="D22" s="28"/>
      <c r="E22" s="31">
        <f t="shared" si="0"/>
        <v>2</v>
      </c>
      <c r="F22" s="10">
        <v>3</v>
      </c>
      <c r="G22" s="1"/>
      <c r="H22" s="1">
        <v>1</v>
      </c>
      <c r="I22" s="1"/>
      <c r="J22" s="1"/>
      <c r="K22" s="1">
        <v>3</v>
      </c>
      <c r="L22" s="1">
        <v>2</v>
      </c>
      <c r="M22" s="1">
        <v>1</v>
      </c>
      <c r="N22" s="1">
        <v>1</v>
      </c>
      <c r="O22" s="1"/>
      <c r="P22" s="1"/>
      <c r="Q22" s="87"/>
      <c r="R22" s="10">
        <v>3</v>
      </c>
      <c r="S22" s="1"/>
      <c r="T22" s="1">
        <v>1</v>
      </c>
      <c r="U22" s="1"/>
      <c r="V22" s="1"/>
      <c r="W22" s="1">
        <v>3</v>
      </c>
      <c r="X22" s="1">
        <v>2</v>
      </c>
      <c r="Y22" s="1">
        <v>1</v>
      </c>
      <c r="Z22" s="1">
        <v>1</v>
      </c>
      <c r="AA22" s="1"/>
      <c r="AB22" s="1"/>
      <c r="AC22" s="28"/>
      <c r="AD22" s="100">
        <f t="shared" si="3"/>
        <v>22</v>
      </c>
      <c r="AE22" s="32">
        <v>1</v>
      </c>
      <c r="AF22" s="32">
        <f t="shared" si="4"/>
        <v>23</v>
      </c>
    </row>
    <row r="23" spans="1:32" ht="21.75" customHeight="1">
      <c r="A23" s="89" t="s">
        <v>19</v>
      </c>
      <c r="B23" s="10">
        <v>30</v>
      </c>
      <c r="C23" s="1">
        <v>15</v>
      </c>
      <c r="D23" s="28">
        <v>15</v>
      </c>
      <c r="E23" s="31">
        <f t="shared" si="0"/>
        <v>60</v>
      </c>
      <c r="F23" s="10">
        <v>316</v>
      </c>
      <c r="G23" s="1">
        <v>15</v>
      </c>
      <c r="H23" s="1">
        <v>69</v>
      </c>
      <c r="I23" s="1">
        <v>2</v>
      </c>
      <c r="J23" s="1"/>
      <c r="K23" s="1">
        <v>120</v>
      </c>
      <c r="L23" s="1">
        <v>32</v>
      </c>
      <c r="M23" s="1">
        <v>30</v>
      </c>
      <c r="N23" s="1">
        <v>24</v>
      </c>
      <c r="O23" s="1">
        <v>17</v>
      </c>
      <c r="P23" s="1">
        <v>78</v>
      </c>
      <c r="Q23" s="87">
        <v>83</v>
      </c>
      <c r="R23" s="10">
        <v>298</v>
      </c>
      <c r="S23" s="1">
        <v>15</v>
      </c>
      <c r="T23" s="1">
        <v>48</v>
      </c>
      <c r="U23" s="1">
        <v>2</v>
      </c>
      <c r="V23" s="1"/>
      <c r="W23" s="1">
        <v>117</v>
      </c>
      <c r="X23" s="1">
        <v>28</v>
      </c>
      <c r="Y23" s="1">
        <v>27</v>
      </c>
      <c r="Z23" s="1">
        <v>21</v>
      </c>
      <c r="AA23" s="1">
        <v>17</v>
      </c>
      <c r="AB23" s="1">
        <v>71</v>
      </c>
      <c r="AC23" s="28">
        <v>82</v>
      </c>
      <c r="AD23" s="100">
        <f t="shared" si="3"/>
        <v>1512</v>
      </c>
      <c r="AE23" s="32">
        <v>137</v>
      </c>
      <c r="AF23" s="32">
        <f t="shared" si="4"/>
        <v>1649</v>
      </c>
    </row>
    <row r="24" spans="1:32" ht="21.75" customHeight="1">
      <c r="A24" s="89" t="s">
        <v>20</v>
      </c>
      <c r="B24" s="10">
        <v>5</v>
      </c>
      <c r="C24" s="1">
        <v>3</v>
      </c>
      <c r="D24" s="28">
        <v>7</v>
      </c>
      <c r="E24" s="31">
        <f t="shared" si="0"/>
        <v>15</v>
      </c>
      <c r="F24" s="10">
        <v>64</v>
      </c>
      <c r="G24" s="1">
        <v>3</v>
      </c>
      <c r="H24" s="1">
        <v>7</v>
      </c>
      <c r="I24" s="1"/>
      <c r="J24" s="1"/>
      <c r="K24" s="1">
        <v>36</v>
      </c>
      <c r="L24" s="1">
        <v>10</v>
      </c>
      <c r="M24" s="1">
        <v>5</v>
      </c>
      <c r="N24" s="1">
        <v>6</v>
      </c>
      <c r="O24" s="1">
        <v>1</v>
      </c>
      <c r="P24" s="1">
        <v>24</v>
      </c>
      <c r="Q24" s="87">
        <v>22</v>
      </c>
      <c r="R24" s="10">
        <v>61</v>
      </c>
      <c r="S24" s="1">
        <v>3</v>
      </c>
      <c r="T24" s="1">
        <v>6</v>
      </c>
      <c r="U24" s="1"/>
      <c r="V24" s="1"/>
      <c r="W24" s="1">
        <v>35</v>
      </c>
      <c r="X24" s="1">
        <v>9</v>
      </c>
      <c r="Y24" s="1">
        <v>5</v>
      </c>
      <c r="Z24" s="1">
        <v>4</v>
      </c>
      <c r="AA24" s="1">
        <v>1</v>
      </c>
      <c r="AB24" s="1">
        <v>24</v>
      </c>
      <c r="AC24" s="28">
        <v>22</v>
      </c>
      <c r="AD24" s="100">
        <f t="shared" si="3"/>
        <v>348</v>
      </c>
      <c r="AE24" s="32">
        <v>21</v>
      </c>
      <c r="AF24" s="32">
        <f t="shared" si="4"/>
        <v>369</v>
      </c>
    </row>
    <row r="25" spans="1:32" ht="21.75" customHeight="1">
      <c r="A25" s="89" t="s">
        <v>21</v>
      </c>
      <c r="B25" s="10">
        <v>4</v>
      </c>
      <c r="C25" s="1">
        <v>1</v>
      </c>
      <c r="D25" s="28"/>
      <c r="E25" s="31">
        <f t="shared" si="0"/>
        <v>5</v>
      </c>
      <c r="F25" s="10">
        <v>24</v>
      </c>
      <c r="G25" s="1"/>
      <c r="H25" s="1">
        <v>4</v>
      </c>
      <c r="I25" s="1"/>
      <c r="J25" s="1"/>
      <c r="K25" s="1">
        <v>11</v>
      </c>
      <c r="L25" s="1"/>
      <c r="M25" s="1">
        <v>4</v>
      </c>
      <c r="N25" s="1">
        <v>1</v>
      </c>
      <c r="O25" s="1"/>
      <c r="P25" s="1">
        <v>6</v>
      </c>
      <c r="Q25" s="87">
        <v>5</v>
      </c>
      <c r="R25" s="10">
        <v>24</v>
      </c>
      <c r="S25" s="1"/>
      <c r="T25" s="1">
        <v>4</v>
      </c>
      <c r="U25" s="1"/>
      <c r="V25" s="1"/>
      <c r="W25" s="1">
        <v>11</v>
      </c>
      <c r="X25" s="1"/>
      <c r="Y25" s="1">
        <v>4</v>
      </c>
      <c r="Z25" s="1">
        <v>1</v>
      </c>
      <c r="AA25" s="1"/>
      <c r="AB25" s="1">
        <v>6</v>
      </c>
      <c r="AC25" s="28">
        <v>5</v>
      </c>
      <c r="AD25" s="100">
        <f t="shared" si="3"/>
        <v>110</v>
      </c>
      <c r="AE25" s="32">
        <v>8</v>
      </c>
      <c r="AF25" s="32">
        <f t="shared" si="4"/>
        <v>118</v>
      </c>
    </row>
    <row r="26" spans="1:32" ht="21.75" customHeight="1">
      <c r="A26" s="89" t="s">
        <v>22</v>
      </c>
      <c r="B26" s="10">
        <v>2</v>
      </c>
      <c r="C26" s="1">
        <v>2</v>
      </c>
      <c r="D26" s="28">
        <v>1</v>
      </c>
      <c r="E26" s="31">
        <f t="shared" si="0"/>
        <v>5</v>
      </c>
      <c r="F26" s="10">
        <v>32</v>
      </c>
      <c r="G26" s="1">
        <v>1</v>
      </c>
      <c r="H26" s="1">
        <v>7</v>
      </c>
      <c r="I26" s="1"/>
      <c r="J26" s="1"/>
      <c r="K26" s="1">
        <v>12</v>
      </c>
      <c r="L26" s="1">
        <v>3</v>
      </c>
      <c r="M26" s="1">
        <v>2</v>
      </c>
      <c r="N26" s="1">
        <v>2</v>
      </c>
      <c r="O26" s="1">
        <v>2</v>
      </c>
      <c r="P26" s="1">
        <v>9</v>
      </c>
      <c r="Q26" s="87">
        <v>9</v>
      </c>
      <c r="R26" s="10">
        <v>31</v>
      </c>
      <c r="S26" s="1">
        <v>1</v>
      </c>
      <c r="T26" s="1">
        <v>7</v>
      </c>
      <c r="U26" s="1"/>
      <c r="V26" s="1"/>
      <c r="W26" s="1">
        <v>11</v>
      </c>
      <c r="X26" s="1">
        <v>3</v>
      </c>
      <c r="Y26" s="1">
        <v>2</v>
      </c>
      <c r="Z26" s="1">
        <v>2</v>
      </c>
      <c r="AA26" s="1">
        <v>2</v>
      </c>
      <c r="AB26" s="1">
        <v>9</v>
      </c>
      <c r="AC26" s="28">
        <v>9</v>
      </c>
      <c r="AD26" s="100">
        <f t="shared" si="3"/>
        <v>156</v>
      </c>
      <c r="AE26" s="32">
        <v>8</v>
      </c>
      <c r="AF26" s="32">
        <f t="shared" si="4"/>
        <v>164</v>
      </c>
    </row>
    <row r="27" spans="1:32" ht="21.75" customHeight="1">
      <c r="A27" s="89" t="s">
        <v>23</v>
      </c>
      <c r="B27" s="10">
        <v>6</v>
      </c>
      <c r="C27" s="1">
        <v>4</v>
      </c>
      <c r="D27" s="28">
        <v>4</v>
      </c>
      <c r="E27" s="31">
        <f t="shared" si="0"/>
        <v>14</v>
      </c>
      <c r="F27" s="10">
        <v>46</v>
      </c>
      <c r="G27" s="1">
        <v>2</v>
      </c>
      <c r="H27" s="1">
        <v>11</v>
      </c>
      <c r="I27" s="1">
        <v>10</v>
      </c>
      <c r="J27" s="1">
        <v>50</v>
      </c>
      <c r="K27" s="1">
        <v>20</v>
      </c>
      <c r="L27" s="1">
        <v>11</v>
      </c>
      <c r="M27" s="1">
        <v>6</v>
      </c>
      <c r="N27" s="1">
        <v>8</v>
      </c>
      <c r="O27" s="1"/>
      <c r="P27" s="1">
        <v>12</v>
      </c>
      <c r="Q27" s="87">
        <v>12</v>
      </c>
      <c r="R27" s="10">
        <v>39</v>
      </c>
      <c r="S27" s="1"/>
      <c r="T27" s="1">
        <v>8</v>
      </c>
      <c r="U27" s="1">
        <v>10</v>
      </c>
      <c r="V27" s="1">
        <v>50</v>
      </c>
      <c r="W27" s="1">
        <v>16</v>
      </c>
      <c r="X27" s="1">
        <v>11</v>
      </c>
      <c r="Y27" s="1">
        <v>2</v>
      </c>
      <c r="Z27" s="1">
        <v>5</v>
      </c>
      <c r="AA27" s="1">
        <v>1</v>
      </c>
      <c r="AB27" s="1">
        <v>10</v>
      </c>
      <c r="AC27" s="28">
        <v>10</v>
      </c>
      <c r="AD27" s="100">
        <f t="shared" si="3"/>
        <v>350</v>
      </c>
      <c r="AE27" s="32">
        <v>1</v>
      </c>
      <c r="AF27" s="32">
        <f t="shared" si="4"/>
        <v>351</v>
      </c>
    </row>
    <row r="28" spans="1:32" ht="21.75" customHeight="1">
      <c r="A28" s="89" t="s">
        <v>24</v>
      </c>
      <c r="B28" s="10">
        <v>2</v>
      </c>
      <c r="C28" s="1">
        <v>2</v>
      </c>
      <c r="D28" s="28">
        <v>2</v>
      </c>
      <c r="E28" s="31">
        <f t="shared" si="0"/>
        <v>6</v>
      </c>
      <c r="F28" s="10">
        <v>17</v>
      </c>
      <c r="G28" s="1"/>
      <c r="H28" s="1">
        <v>4</v>
      </c>
      <c r="I28" s="1"/>
      <c r="J28" s="1"/>
      <c r="K28" s="1">
        <v>8</v>
      </c>
      <c r="L28" s="1">
        <v>2</v>
      </c>
      <c r="M28" s="1">
        <v>2</v>
      </c>
      <c r="N28" s="1">
        <v>4</v>
      </c>
      <c r="O28" s="1">
        <v>1</v>
      </c>
      <c r="P28" s="1">
        <v>3</v>
      </c>
      <c r="Q28" s="87">
        <v>3</v>
      </c>
      <c r="R28" s="10">
        <v>16</v>
      </c>
      <c r="S28" s="1"/>
      <c r="T28" s="1">
        <v>4</v>
      </c>
      <c r="U28" s="1"/>
      <c r="V28" s="1"/>
      <c r="W28" s="1">
        <v>6</v>
      </c>
      <c r="X28" s="1">
        <v>2</v>
      </c>
      <c r="Y28" s="1">
        <v>1</v>
      </c>
      <c r="Z28" s="1">
        <v>2</v>
      </c>
      <c r="AA28" s="1">
        <v>1</v>
      </c>
      <c r="AB28" s="1">
        <v>3</v>
      </c>
      <c r="AC28" s="28">
        <v>3</v>
      </c>
      <c r="AD28" s="100">
        <f t="shared" si="3"/>
        <v>82</v>
      </c>
      <c r="AE28" s="32">
        <v>10</v>
      </c>
      <c r="AF28" s="32">
        <f t="shared" si="4"/>
        <v>92</v>
      </c>
    </row>
    <row r="29" spans="1:32" ht="21.75" customHeight="1">
      <c r="A29" s="89" t="s">
        <v>25</v>
      </c>
      <c r="B29" s="10">
        <v>3</v>
      </c>
      <c r="C29" s="1">
        <v>2</v>
      </c>
      <c r="D29" s="28">
        <v>1</v>
      </c>
      <c r="E29" s="31">
        <f t="shared" si="0"/>
        <v>6</v>
      </c>
      <c r="F29" s="10">
        <v>19</v>
      </c>
      <c r="G29" s="1"/>
      <c r="H29" s="1">
        <v>3</v>
      </c>
      <c r="I29" s="1">
        <v>2</v>
      </c>
      <c r="J29" s="1"/>
      <c r="K29" s="1">
        <v>11</v>
      </c>
      <c r="L29" s="1">
        <v>4</v>
      </c>
      <c r="M29" s="1">
        <v>3</v>
      </c>
      <c r="N29" s="1">
        <v>3</v>
      </c>
      <c r="O29" s="1">
        <v>2</v>
      </c>
      <c r="P29" s="1">
        <v>6</v>
      </c>
      <c r="Q29" s="87">
        <v>6</v>
      </c>
      <c r="R29" s="10">
        <v>19</v>
      </c>
      <c r="S29" s="1"/>
      <c r="T29" s="1">
        <v>3</v>
      </c>
      <c r="U29" s="1"/>
      <c r="V29" s="1"/>
      <c r="W29" s="1">
        <v>11</v>
      </c>
      <c r="X29" s="1">
        <v>4</v>
      </c>
      <c r="Y29" s="1">
        <v>3</v>
      </c>
      <c r="Z29" s="1">
        <v>3</v>
      </c>
      <c r="AA29" s="1">
        <v>2</v>
      </c>
      <c r="AB29" s="1">
        <v>6</v>
      </c>
      <c r="AC29" s="28">
        <v>6</v>
      </c>
      <c r="AD29" s="100">
        <f t="shared" si="3"/>
        <v>116</v>
      </c>
      <c r="AE29" s="32">
        <v>14</v>
      </c>
      <c r="AF29" s="32">
        <f t="shared" si="4"/>
        <v>130</v>
      </c>
    </row>
    <row r="30" spans="1:32" ht="21.75" customHeight="1">
      <c r="A30" s="89" t="s">
        <v>26</v>
      </c>
      <c r="B30" s="10">
        <v>3</v>
      </c>
      <c r="C30" s="1">
        <v>1</v>
      </c>
      <c r="D30" s="28"/>
      <c r="E30" s="31">
        <f t="shared" si="0"/>
        <v>4</v>
      </c>
      <c r="F30" s="10">
        <v>24</v>
      </c>
      <c r="G30" s="1"/>
      <c r="H30" s="1">
        <v>3</v>
      </c>
      <c r="I30" s="1"/>
      <c r="J30" s="1"/>
      <c r="K30" s="1">
        <v>10</v>
      </c>
      <c r="L30" s="1">
        <v>2</v>
      </c>
      <c r="M30" s="1">
        <v>4</v>
      </c>
      <c r="N30" s="1">
        <v>1</v>
      </c>
      <c r="O30" s="1">
        <v>1</v>
      </c>
      <c r="P30" s="1">
        <v>3</v>
      </c>
      <c r="Q30" s="87">
        <v>4</v>
      </c>
      <c r="R30" s="10">
        <v>23</v>
      </c>
      <c r="S30" s="1"/>
      <c r="T30" s="1">
        <v>3</v>
      </c>
      <c r="U30" s="1"/>
      <c r="V30" s="1"/>
      <c r="W30" s="1">
        <v>10</v>
      </c>
      <c r="X30" s="1">
        <v>2</v>
      </c>
      <c r="Y30" s="1">
        <v>3</v>
      </c>
      <c r="Z30" s="1">
        <v>1</v>
      </c>
      <c r="AA30" s="1">
        <v>1</v>
      </c>
      <c r="AB30" s="1">
        <v>3</v>
      </c>
      <c r="AC30" s="28">
        <v>4</v>
      </c>
      <c r="AD30" s="100">
        <f t="shared" si="3"/>
        <v>102</v>
      </c>
      <c r="AE30" s="32">
        <v>10</v>
      </c>
      <c r="AF30" s="32">
        <f t="shared" si="4"/>
        <v>112</v>
      </c>
    </row>
    <row r="31" spans="1:32" ht="21.75" customHeight="1">
      <c r="A31" s="89" t="s">
        <v>27</v>
      </c>
      <c r="B31" s="10">
        <v>1</v>
      </c>
      <c r="C31" s="1"/>
      <c r="D31" s="28"/>
      <c r="E31" s="31">
        <f t="shared" si="0"/>
        <v>1</v>
      </c>
      <c r="F31" s="10">
        <v>12</v>
      </c>
      <c r="G31" s="1"/>
      <c r="H31" s="1">
        <v>1</v>
      </c>
      <c r="I31" s="1"/>
      <c r="J31" s="1"/>
      <c r="K31" s="1">
        <v>5</v>
      </c>
      <c r="L31" s="1">
        <v>1</v>
      </c>
      <c r="M31" s="1">
        <v>1</v>
      </c>
      <c r="N31" s="1"/>
      <c r="O31" s="1"/>
      <c r="P31" s="1"/>
      <c r="Q31" s="87"/>
      <c r="R31" s="10">
        <v>12</v>
      </c>
      <c r="S31" s="1"/>
      <c r="T31" s="1">
        <v>1</v>
      </c>
      <c r="U31" s="1"/>
      <c r="V31" s="1"/>
      <c r="W31" s="1">
        <v>5</v>
      </c>
      <c r="X31" s="1">
        <v>1</v>
      </c>
      <c r="Y31" s="1">
        <v>1</v>
      </c>
      <c r="Z31" s="1"/>
      <c r="AA31" s="1"/>
      <c r="AB31" s="1"/>
      <c r="AC31" s="28"/>
      <c r="AD31" s="100">
        <f t="shared" si="3"/>
        <v>40</v>
      </c>
      <c r="AE31" s="32">
        <v>4</v>
      </c>
      <c r="AF31" s="32">
        <f t="shared" si="4"/>
        <v>44</v>
      </c>
    </row>
    <row r="32" spans="1:32" ht="21.75" customHeight="1">
      <c r="A32" s="89" t="s">
        <v>28</v>
      </c>
      <c r="B32" s="10">
        <v>2</v>
      </c>
      <c r="C32" s="1">
        <v>2</v>
      </c>
      <c r="D32" s="28"/>
      <c r="E32" s="31">
        <f t="shared" si="0"/>
        <v>4</v>
      </c>
      <c r="F32" s="10">
        <v>7</v>
      </c>
      <c r="G32" s="1"/>
      <c r="H32" s="1">
        <v>2</v>
      </c>
      <c r="I32" s="1"/>
      <c r="J32" s="1"/>
      <c r="K32" s="1">
        <v>7</v>
      </c>
      <c r="L32" s="1">
        <v>2</v>
      </c>
      <c r="M32" s="1">
        <v>2</v>
      </c>
      <c r="N32" s="1">
        <v>2</v>
      </c>
      <c r="O32" s="1">
        <v>1</v>
      </c>
      <c r="P32" s="1">
        <v>2</v>
      </c>
      <c r="Q32" s="87">
        <v>2</v>
      </c>
      <c r="R32" s="10">
        <v>7</v>
      </c>
      <c r="S32" s="1"/>
      <c r="T32" s="1">
        <v>2</v>
      </c>
      <c r="U32" s="1"/>
      <c r="V32" s="1"/>
      <c r="W32" s="1">
        <v>7</v>
      </c>
      <c r="X32" s="1">
        <v>2</v>
      </c>
      <c r="Y32" s="1">
        <v>2</v>
      </c>
      <c r="Z32" s="1">
        <v>2</v>
      </c>
      <c r="AA32" s="1">
        <v>1</v>
      </c>
      <c r="AB32" s="1">
        <v>2</v>
      </c>
      <c r="AC32" s="28">
        <v>2</v>
      </c>
      <c r="AD32" s="100">
        <f t="shared" si="3"/>
        <v>54</v>
      </c>
      <c r="AE32" s="32">
        <v>6</v>
      </c>
      <c r="AF32" s="32">
        <f t="shared" si="4"/>
        <v>60</v>
      </c>
    </row>
    <row r="33" spans="1:32" ht="21.75" customHeight="1" thickBot="1">
      <c r="A33" s="91" t="s">
        <v>29</v>
      </c>
      <c r="B33" s="12">
        <v>1</v>
      </c>
      <c r="C33" s="7"/>
      <c r="D33" s="29"/>
      <c r="E33" s="101">
        <f t="shared" si="0"/>
        <v>1</v>
      </c>
      <c r="F33" s="12">
        <v>1</v>
      </c>
      <c r="G33" s="7"/>
      <c r="H33" s="7"/>
      <c r="I33" s="7"/>
      <c r="J33" s="7"/>
      <c r="K33" s="7">
        <v>1</v>
      </c>
      <c r="L33" s="7"/>
      <c r="M33" s="7">
        <v>1</v>
      </c>
      <c r="N33" s="7"/>
      <c r="O33" s="7"/>
      <c r="P33" s="7">
        <v>1</v>
      </c>
      <c r="Q33" s="88">
        <v>1</v>
      </c>
      <c r="R33" s="12">
        <v>1</v>
      </c>
      <c r="S33" s="7"/>
      <c r="T33" s="7"/>
      <c r="U33" s="7"/>
      <c r="V33" s="7"/>
      <c r="W33" s="7">
        <v>1</v>
      </c>
      <c r="X33" s="7"/>
      <c r="Y33" s="7">
        <v>1</v>
      </c>
      <c r="Z33" s="7"/>
      <c r="AA33" s="7"/>
      <c r="AB33" s="7">
        <v>1</v>
      </c>
      <c r="AC33" s="29">
        <v>1</v>
      </c>
      <c r="AD33" s="103">
        <f t="shared" si="3"/>
        <v>10</v>
      </c>
      <c r="AE33" s="33">
        <v>2</v>
      </c>
      <c r="AF33" s="22">
        <f t="shared" si="4"/>
        <v>12</v>
      </c>
    </row>
    <row r="34" spans="1:33" ht="21.75" customHeight="1" thickBot="1">
      <c r="A34" s="144" t="s">
        <v>52</v>
      </c>
      <c r="B34" s="124">
        <f>SUM(B5:B33)</f>
        <v>166</v>
      </c>
      <c r="C34" s="124">
        <f>SUM(C5:C33)</f>
        <v>81</v>
      </c>
      <c r="D34" s="125">
        <f>SUM(D5:D33)</f>
        <v>48</v>
      </c>
      <c r="E34" s="105">
        <f>SUM(E5:E33)</f>
        <v>295</v>
      </c>
      <c r="F34" s="117">
        <f>SUM(F5:F33)</f>
        <v>1192</v>
      </c>
      <c r="G34" s="118">
        <f aca="true" t="shared" si="5" ref="G34:Q34">SUM(G5:G33)</f>
        <v>46</v>
      </c>
      <c r="H34" s="118">
        <f t="shared" si="5"/>
        <v>237</v>
      </c>
      <c r="I34" s="118">
        <f t="shared" si="5"/>
        <v>25</v>
      </c>
      <c r="J34" s="118">
        <f t="shared" si="5"/>
        <v>70</v>
      </c>
      <c r="K34" s="118">
        <f t="shared" si="5"/>
        <v>592</v>
      </c>
      <c r="L34" s="118">
        <f t="shared" si="5"/>
        <v>159</v>
      </c>
      <c r="M34" s="118">
        <f t="shared" si="5"/>
        <v>170</v>
      </c>
      <c r="N34" s="118">
        <f t="shared" si="5"/>
        <v>114</v>
      </c>
      <c r="O34" s="118">
        <f t="shared" si="5"/>
        <v>92</v>
      </c>
      <c r="P34" s="118">
        <f t="shared" si="5"/>
        <v>304</v>
      </c>
      <c r="Q34" s="120">
        <f t="shared" si="5"/>
        <v>288</v>
      </c>
      <c r="R34" s="117">
        <f>SUM(R5:R33)</f>
        <v>1136</v>
      </c>
      <c r="S34" s="118">
        <f aca="true" t="shared" si="6" ref="S34:AC34">SUM(S5:S33)</f>
        <v>39</v>
      </c>
      <c r="T34" s="118">
        <f t="shared" si="6"/>
        <v>210</v>
      </c>
      <c r="U34" s="118">
        <f t="shared" si="6"/>
        <v>23</v>
      </c>
      <c r="V34" s="118">
        <f t="shared" si="6"/>
        <v>71</v>
      </c>
      <c r="W34" s="118">
        <f t="shared" si="6"/>
        <v>576</v>
      </c>
      <c r="X34" s="118">
        <f t="shared" si="6"/>
        <v>154</v>
      </c>
      <c r="Y34" s="118">
        <f t="shared" si="6"/>
        <v>157</v>
      </c>
      <c r="Z34" s="118">
        <f t="shared" si="6"/>
        <v>101</v>
      </c>
      <c r="AA34" s="118">
        <f t="shared" si="6"/>
        <v>92</v>
      </c>
      <c r="AB34" s="118">
        <f t="shared" si="6"/>
        <v>285</v>
      </c>
      <c r="AC34" s="119">
        <f t="shared" si="6"/>
        <v>285</v>
      </c>
      <c r="AD34" s="105">
        <f t="shared" si="3"/>
        <v>6418</v>
      </c>
      <c r="AE34" s="145">
        <f>SUM(AE4:AE33)</f>
        <v>653</v>
      </c>
      <c r="AF34" s="145">
        <f>SUM(AF4:AF33)</f>
        <v>7646</v>
      </c>
      <c r="AG34" s="104"/>
    </row>
    <row r="35" spans="5:32" ht="13.5">
      <c r="E35" s="66"/>
      <c r="AD35" s="66"/>
      <c r="AF35" s="66"/>
    </row>
  </sheetData>
  <mergeCells count="7">
    <mergeCell ref="AF2:AF3"/>
    <mergeCell ref="A2:A3"/>
    <mergeCell ref="AD2:AD3"/>
    <mergeCell ref="AE2:AE3"/>
    <mergeCell ref="B2:E2"/>
    <mergeCell ref="F2:Q2"/>
    <mergeCell ref="R2:AC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scale="101" r:id="rId1"/>
  <colBreaks count="1" manualBreakCount="1">
    <brk id="3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35"/>
  <sheetViews>
    <sheetView workbookViewId="0" topLeftCell="A1">
      <pane xSplit="1" ySplit="3" topLeftCell="O4" activePane="bottomRight" state="frozen"/>
      <selection pane="topLeft" activeCell="O4" sqref="O4"/>
      <selection pane="topRight" activeCell="O4" sqref="O4"/>
      <selection pane="bottomLeft" activeCell="O4" sqref="O4"/>
      <selection pane="bottomRight" activeCell="AD7" sqref="AD7"/>
    </sheetView>
  </sheetViews>
  <sheetFormatPr defaultColWidth="9.00390625" defaultRowHeight="13.5"/>
  <cols>
    <col min="1" max="1" width="11.625" style="0" customWidth="1"/>
    <col min="2" max="32" width="6.125" style="0" customWidth="1"/>
  </cols>
  <sheetData>
    <row r="1" ht="14.25" thickBot="1">
      <c r="A1" t="s">
        <v>83</v>
      </c>
    </row>
    <row r="2" spans="1:32" ht="21.75" customHeight="1">
      <c r="A2" s="243"/>
      <c r="B2" s="281" t="s">
        <v>53</v>
      </c>
      <c r="C2" s="282"/>
      <c r="D2" s="282"/>
      <c r="E2" s="333"/>
      <c r="F2" s="281" t="s">
        <v>55</v>
      </c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333"/>
      <c r="R2" s="281" t="s">
        <v>110</v>
      </c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334"/>
      <c r="AD2" s="329" t="s">
        <v>111</v>
      </c>
      <c r="AE2" s="331" t="s">
        <v>109</v>
      </c>
      <c r="AF2" s="327" t="s">
        <v>112</v>
      </c>
    </row>
    <row r="3" spans="1:32" ht="21.75" customHeight="1" thickBot="1">
      <c r="A3" s="263"/>
      <c r="B3" s="94" t="s">
        <v>30</v>
      </c>
      <c r="C3" s="95" t="s">
        <v>31</v>
      </c>
      <c r="D3" s="99" t="s">
        <v>32</v>
      </c>
      <c r="E3" s="98" t="s">
        <v>52</v>
      </c>
      <c r="F3" s="97" t="s">
        <v>33</v>
      </c>
      <c r="G3" s="95" t="s">
        <v>36</v>
      </c>
      <c r="H3" s="95" t="s">
        <v>34</v>
      </c>
      <c r="I3" s="95" t="s">
        <v>35</v>
      </c>
      <c r="J3" s="95" t="s">
        <v>107</v>
      </c>
      <c r="K3" s="95" t="s">
        <v>39</v>
      </c>
      <c r="L3" s="95" t="s">
        <v>40</v>
      </c>
      <c r="M3" s="95" t="s">
        <v>41</v>
      </c>
      <c r="N3" s="95" t="s">
        <v>42</v>
      </c>
      <c r="O3" s="95" t="s">
        <v>108</v>
      </c>
      <c r="P3" s="95" t="s">
        <v>45</v>
      </c>
      <c r="Q3" s="96" t="s">
        <v>46</v>
      </c>
      <c r="R3" s="97" t="s">
        <v>33</v>
      </c>
      <c r="S3" s="95" t="s">
        <v>36</v>
      </c>
      <c r="T3" s="95" t="s">
        <v>34</v>
      </c>
      <c r="U3" s="95" t="s">
        <v>35</v>
      </c>
      <c r="V3" s="95" t="s">
        <v>107</v>
      </c>
      <c r="W3" s="95" t="s">
        <v>39</v>
      </c>
      <c r="X3" s="95" t="s">
        <v>40</v>
      </c>
      <c r="Y3" s="95" t="s">
        <v>41</v>
      </c>
      <c r="Z3" s="95" t="s">
        <v>42</v>
      </c>
      <c r="AA3" s="95" t="s">
        <v>108</v>
      </c>
      <c r="AB3" s="95" t="s">
        <v>45</v>
      </c>
      <c r="AC3" s="99" t="s">
        <v>46</v>
      </c>
      <c r="AD3" s="330"/>
      <c r="AE3" s="332"/>
      <c r="AF3" s="328"/>
    </row>
    <row r="4" spans="1:32" ht="21.75" customHeight="1">
      <c r="A4" s="93" t="s">
        <v>0</v>
      </c>
      <c r="B4" s="9">
        <v>10</v>
      </c>
      <c r="C4" s="2">
        <v>8</v>
      </c>
      <c r="D4" s="44">
        <v>2</v>
      </c>
      <c r="E4" s="31">
        <f>B4+C4+D4</f>
        <v>20</v>
      </c>
      <c r="F4" s="9"/>
      <c r="G4" s="2"/>
      <c r="H4" s="2"/>
      <c r="I4" s="2"/>
      <c r="J4" s="2"/>
      <c r="K4" s="2">
        <v>40</v>
      </c>
      <c r="L4" s="2">
        <v>11</v>
      </c>
      <c r="M4" s="2">
        <v>11</v>
      </c>
      <c r="N4" s="2">
        <v>9</v>
      </c>
      <c r="O4" s="2">
        <v>11</v>
      </c>
      <c r="P4" s="2"/>
      <c r="Q4" s="63"/>
      <c r="R4" s="9"/>
      <c r="S4" s="2"/>
      <c r="T4" s="2"/>
      <c r="U4" s="2"/>
      <c r="V4" s="2"/>
      <c r="W4" s="2">
        <v>40</v>
      </c>
      <c r="X4" s="2">
        <v>11</v>
      </c>
      <c r="Y4" s="2">
        <v>11</v>
      </c>
      <c r="Z4" s="156">
        <v>8</v>
      </c>
      <c r="AA4" s="2">
        <v>11</v>
      </c>
      <c r="AB4" s="2"/>
      <c r="AC4" s="44"/>
      <c r="AD4" s="100">
        <f>SUM(F4:AC4)</f>
        <v>163</v>
      </c>
      <c r="AE4" s="31">
        <v>47</v>
      </c>
      <c r="AF4" s="31">
        <f>AD4+AE4</f>
        <v>210</v>
      </c>
    </row>
    <row r="5" spans="1:32" ht="21.75" customHeight="1">
      <c r="A5" s="89" t="s">
        <v>1</v>
      </c>
      <c r="B5" s="10">
        <v>4</v>
      </c>
      <c r="C5" s="1">
        <v>2</v>
      </c>
      <c r="D5" s="28"/>
      <c r="E5" s="31">
        <f aca="true" t="shared" si="0" ref="E5:E33">B5+C5+D5</f>
        <v>6</v>
      </c>
      <c r="F5" s="10"/>
      <c r="G5" s="1"/>
      <c r="H5" s="1"/>
      <c r="I5" s="1"/>
      <c r="J5" s="1"/>
      <c r="K5" s="1"/>
      <c r="L5" s="1"/>
      <c r="M5" s="1"/>
      <c r="N5" s="1"/>
      <c r="O5" s="1">
        <v>2</v>
      </c>
      <c r="P5" s="1"/>
      <c r="Q5" s="87"/>
      <c r="R5" s="10"/>
      <c r="S5" s="1"/>
      <c r="T5" s="1"/>
      <c r="U5" s="1"/>
      <c r="V5" s="1"/>
      <c r="W5" s="1"/>
      <c r="X5" s="1"/>
      <c r="Y5" s="1"/>
      <c r="Z5" s="1"/>
      <c r="AA5" s="1"/>
      <c r="AB5" s="1"/>
      <c r="AC5" s="28"/>
      <c r="AD5" s="100">
        <f aca="true" t="shared" si="1" ref="AD5:AD16">SUM(F5:AC5)</f>
        <v>2</v>
      </c>
      <c r="AE5" s="32">
        <v>16</v>
      </c>
      <c r="AF5" s="31">
        <f aca="true" t="shared" si="2" ref="AF5:AF34">AD5+AE5</f>
        <v>18</v>
      </c>
    </row>
    <row r="6" spans="1:32" ht="21.75" customHeight="1">
      <c r="A6" s="89" t="s">
        <v>2</v>
      </c>
      <c r="B6" s="10">
        <v>10</v>
      </c>
      <c r="C6" s="1">
        <v>3</v>
      </c>
      <c r="D6" s="28"/>
      <c r="E6" s="31">
        <f t="shared" si="0"/>
        <v>13</v>
      </c>
      <c r="F6" s="10"/>
      <c r="G6" s="1"/>
      <c r="H6" s="1"/>
      <c r="I6" s="1"/>
      <c r="J6" s="1"/>
      <c r="K6" s="1"/>
      <c r="L6" s="1"/>
      <c r="M6" s="1"/>
      <c r="N6" s="1"/>
      <c r="O6" s="1">
        <v>3</v>
      </c>
      <c r="P6" s="1"/>
      <c r="Q6" s="87"/>
      <c r="R6" s="10"/>
      <c r="S6" s="1"/>
      <c r="T6" s="1"/>
      <c r="U6" s="1"/>
      <c r="V6" s="1"/>
      <c r="W6" s="1"/>
      <c r="X6" s="1"/>
      <c r="Y6" s="1"/>
      <c r="Z6" s="1"/>
      <c r="AA6" s="1"/>
      <c r="AB6" s="1"/>
      <c r="AC6" s="28"/>
      <c r="AD6" s="100">
        <f t="shared" si="1"/>
        <v>3</v>
      </c>
      <c r="AE6" s="32">
        <v>5</v>
      </c>
      <c r="AF6" s="31">
        <f t="shared" si="2"/>
        <v>8</v>
      </c>
    </row>
    <row r="7" spans="1:32" ht="21.75" customHeight="1">
      <c r="A7" s="89" t="s">
        <v>5</v>
      </c>
      <c r="B7" s="10">
        <v>2</v>
      </c>
      <c r="C7" s="1"/>
      <c r="D7" s="28"/>
      <c r="E7" s="31">
        <f t="shared" si="0"/>
        <v>2</v>
      </c>
      <c r="F7" s="10"/>
      <c r="G7" s="1"/>
      <c r="H7" s="1"/>
      <c r="I7" s="1"/>
      <c r="J7" s="1"/>
      <c r="K7" s="1">
        <v>3</v>
      </c>
      <c r="L7" s="1"/>
      <c r="M7" s="1">
        <v>2</v>
      </c>
      <c r="N7" s="1"/>
      <c r="O7" s="1"/>
      <c r="P7" s="1"/>
      <c r="Q7" s="87"/>
      <c r="R7" s="10"/>
      <c r="S7" s="1"/>
      <c r="T7" s="1"/>
      <c r="U7" s="1"/>
      <c r="V7" s="1"/>
      <c r="W7" s="1">
        <v>3</v>
      </c>
      <c r="X7" s="1"/>
      <c r="Y7" s="1">
        <v>2</v>
      </c>
      <c r="Z7" s="1"/>
      <c r="AA7" s="1"/>
      <c r="AB7" s="1"/>
      <c r="AC7" s="28"/>
      <c r="AD7" s="100">
        <f t="shared" si="1"/>
        <v>10</v>
      </c>
      <c r="AE7" s="32"/>
      <c r="AF7" s="31">
        <f t="shared" si="2"/>
        <v>10</v>
      </c>
    </row>
    <row r="8" spans="1:32" ht="21.75" customHeight="1">
      <c r="A8" s="89" t="s">
        <v>6</v>
      </c>
      <c r="B8" s="10">
        <v>1</v>
      </c>
      <c r="C8" s="1"/>
      <c r="D8" s="28"/>
      <c r="E8" s="31">
        <f t="shared" si="0"/>
        <v>1</v>
      </c>
      <c r="F8" s="10"/>
      <c r="G8" s="1"/>
      <c r="H8" s="1"/>
      <c r="I8" s="1"/>
      <c r="J8" s="1"/>
      <c r="K8" s="1">
        <v>3</v>
      </c>
      <c r="L8" s="1"/>
      <c r="M8" s="1">
        <v>1</v>
      </c>
      <c r="N8" s="1"/>
      <c r="O8" s="1"/>
      <c r="P8" s="1"/>
      <c r="Q8" s="87"/>
      <c r="R8" s="10"/>
      <c r="S8" s="1"/>
      <c r="T8" s="1"/>
      <c r="U8" s="1"/>
      <c r="V8" s="1"/>
      <c r="W8" s="1">
        <v>3</v>
      </c>
      <c r="X8" s="1"/>
      <c r="Y8" s="1">
        <v>1</v>
      </c>
      <c r="Z8" s="1"/>
      <c r="AA8" s="1"/>
      <c r="AB8" s="1"/>
      <c r="AC8" s="28"/>
      <c r="AD8" s="100">
        <f t="shared" si="1"/>
        <v>8</v>
      </c>
      <c r="AE8" s="32"/>
      <c r="AF8" s="31">
        <f t="shared" si="2"/>
        <v>8</v>
      </c>
    </row>
    <row r="9" spans="1:32" ht="21.75" customHeight="1">
      <c r="A9" s="89" t="s">
        <v>3</v>
      </c>
      <c r="B9" s="10">
        <v>12</v>
      </c>
      <c r="C9" s="1">
        <v>6</v>
      </c>
      <c r="D9" s="28">
        <v>1</v>
      </c>
      <c r="E9" s="106">
        <f t="shared" si="0"/>
        <v>19</v>
      </c>
      <c r="F9" s="10"/>
      <c r="G9" s="1"/>
      <c r="H9" s="1"/>
      <c r="I9" s="1"/>
      <c r="J9" s="1"/>
      <c r="K9" s="1">
        <v>40</v>
      </c>
      <c r="L9" s="1">
        <v>11</v>
      </c>
      <c r="M9" s="1">
        <v>11</v>
      </c>
      <c r="N9" s="1">
        <v>8</v>
      </c>
      <c r="O9" s="1">
        <v>6</v>
      </c>
      <c r="P9" s="1"/>
      <c r="Q9" s="87"/>
      <c r="R9" s="10"/>
      <c r="S9" s="1"/>
      <c r="T9" s="1"/>
      <c r="U9" s="1"/>
      <c r="V9" s="1"/>
      <c r="W9" s="1">
        <v>40</v>
      </c>
      <c r="X9" s="1">
        <v>11</v>
      </c>
      <c r="Y9" s="1">
        <v>11</v>
      </c>
      <c r="Z9" s="1">
        <v>8</v>
      </c>
      <c r="AA9" s="1">
        <v>6</v>
      </c>
      <c r="AB9" s="1"/>
      <c r="AC9" s="28"/>
      <c r="AD9" s="100">
        <f t="shared" si="1"/>
        <v>152</v>
      </c>
      <c r="AE9" s="32">
        <v>42</v>
      </c>
      <c r="AF9" s="31">
        <f t="shared" si="2"/>
        <v>194</v>
      </c>
    </row>
    <row r="10" spans="1:32" ht="21.75" customHeight="1">
      <c r="A10" s="89" t="s">
        <v>4</v>
      </c>
      <c r="B10" s="10">
        <v>10</v>
      </c>
      <c r="C10" s="1">
        <v>5</v>
      </c>
      <c r="D10" s="28">
        <v>1</v>
      </c>
      <c r="E10" s="106">
        <f t="shared" si="0"/>
        <v>16</v>
      </c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87"/>
      <c r="R10" s="10"/>
      <c r="S10" s="1"/>
      <c r="T10" s="1"/>
      <c r="U10" s="1"/>
      <c r="V10" s="1"/>
      <c r="W10" s="1"/>
      <c r="X10" s="1"/>
      <c r="Y10" s="1"/>
      <c r="Z10" s="1"/>
      <c r="AA10" s="1"/>
      <c r="AB10" s="1"/>
      <c r="AC10" s="28"/>
      <c r="AD10" s="100">
        <f t="shared" si="1"/>
        <v>0</v>
      </c>
      <c r="AE10" s="32">
        <v>13</v>
      </c>
      <c r="AF10" s="31">
        <f t="shared" si="2"/>
        <v>13</v>
      </c>
    </row>
    <row r="11" spans="1:32" ht="21.75" customHeight="1">
      <c r="A11" s="89" t="s">
        <v>7</v>
      </c>
      <c r="B11" s="10">
        <v>4</v>
      </c>
      <c r="C11" s="1">
        <v>2</v>
      </c>
      <c r="D11" s="28">
        <v>1</v>
      </c>
      <c r="E11" s="31">
        <f t="shared" si="0"/>
        <v>7</v>
      </c>
      <c r="F11" s="10"/>
      <c r="G11" s="1"/>
      <c r="H11" s="1"/>
      <c r="I11" s="1"/>
      <c r="J11" s="1"/>
      <c r="K11" s="1">
        <v>8</v>
      </c>
      <c r="L11" s="1">
        <v>4</v>
      </c>
      <c r="M11" s="1">
        <v>4</v>
      </c>
      <c r="N11" s="1">
        <v>2</v>
      </c>
      <c r="O11" s="1"/>
      <c r="P11" s="1"/>
      <c r="Q11" s="87"/>
      <c r="R11" s="10"/>
      <c r="S11" s="1"/>
      <c r="T11" s="1"/>
      <c r="U11" s="1"/>
      <c r="V11" s="1"/>
      <c r="W11" s="1">
        <v>8</v>
      </c>
      <c r="X11" s="1">
        <v>4</v>
      </c>
      <c r="Y11" s="1">
        <v>4</v>
      </c>
      <c r="Z11" s="1">
        <v>2</v>
      </c>
      <c r="AA11" s="1"/>
      <c r="AB11" s="1"/>
      <c r="AC11" s="28"/>
      <c r="AD11" s="100">
        <f t="shared" si="1"/>
        <v>36</v>
      </c>
      <c r="AE11" s="32">
        <v>12</v>
      </c>
      <c r="AF11" s="31">
        <f t="shared" si="2"/>
        <v>48</v>
      </c>
    </row>
    <row r="12" spans="1:32" ht="21.75" customHeight="1">
      <c r="A12" s="89" t="s">
        <v>8</v>
      </c>
      <c r="B12" s="10">
        <v>1</v>
      </c>
      <c r="C12" s="1">
        <v>1</v>
      </c>
      <c r="D12" s="28"/>
      <c r="E12" s="31">
        <f t="shared" si="0"/>
        <v>2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87"/>
      <c r="R12" s="10"/>
      <c r="S12" s="1"/>
      <c r="T12" s="1"/>
      <c r="U12" s="1"/>
      <c r="V12" s="1"/>
      <c r="W12" s="1"/>
      <c r="X12" s="1"/>
      <c r="Y12" s="1"/>
      <c r="Z12" s="1"/>
      <c r="AA12" s="1"/>
      <c r="AB12" s="1"/>
      <c r="AC12" s="28"/>
      <c r="AD12" s="100">
        <f t="shared" si="1"/>
        <v>0</v>
      </c>
      <c r="AE12" s="32">
        <v>6</v>
      </c>
      <c r="AF12" s="31">
        <f t="shared" si="2"/>
        <v>6</v>
      </c>
    </row>
    <row r="13" spans="1:32" ht="21.75" customHeight="1">
      <c r="A13" s="89" t="s">
        <v>9</v>
      </c>
      <c r="B13" s="10">
        <v>11</v>
      </c>
      <c r="C13" s="1">
        <v>8</v>
      </c>
      <c r="D13" s="28"/>
      <c r="E13" s="31">
        <f t="shared" si="0"/>
        <v>19</v>
      </c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87"/>
      <c r="R13" s="10"/>
      <c r="S13" s="1"/>
      <c r="T13" s="1"/>
      <c r="U13" s="1"/>
      <c r="V13" s="1"/>
      <c r="W13" s="1"/>
      <c r="X13" s="1"/>
      <c r="Y13" s="1"/>
      <c r="Z13" s="1"/>
      <c r="AA13" s="1"/>
      <c r="AB13" s="1"/>
      <c r="AC13" s="28"/>
      <c r="AD13" s="100">
        <f t="shared" si="1"/>
        <v>0</v>
      </c>
      <c r="AE13" s="32">
        <v>32</v>
      </c>
      <c r="AF13" s="31">
        <f t="shared" si="2"/>
        <v>32</v>
      </c>
    </row>
    <row r="14" spans="1:32" ht="21.75" customHeight="1">
      <c r="A14" s="89" t="s">
        <v>10</v>
      </c>
      <c r="B14" s="10">
        <v>4</v>
      </c>
      <c r="C14" s="1">
        <v>2</v>
      </c>
      <c r="D14" s="28"/>
      <c r="E14" s="31">
        <f t="shared" si="0"/>
        <v>6</v>
      </c>
      <c r="F14" s="10"/>
      <c r="G14" s="1"/>
      <c r="H14" s="1"/>
      <c r="I14" s="1"/>
      <c r="J14" s="1"/>
      <c r="K14" s="1"/>
      <c r="L14" s="1"/>
      <c r="M14" s="1"/>
      <c r="N14" s="1"/>
      <c r="O14" s="1">
        <v>2</v>
      </c>
      <c r="P14" s="1"/>
      <c r="Q14" s="87"/>
      <c r="R14" s="10"/>
      <c r="S14" s="1"/>
      <c r="T14" s="1"/>
      <c r="U14" s="1"/>
      <c r="V14" s="1"/>
      <c r="W14" s="1"/>
      <c r="X14" s="1"/>
      <c r="Y14" s="1"/>
      <c r="Z14" s="1"/>
      <c r="AA14" s="1"/>
      <c r="AB14" s="1"/>
      <c r="AC14" s="28"/>
      <c r="AD14" s="100">
        <f t="shared" si="1"/>
        <v>2</v>
      </c>
      <c r="AE14" s="32">
        <v>2</v>
      </c>
      <c r="AF14" s="31">
        <f t="shared" si="2"/>
        <v>4</v>
      </c>
    </row>
    <row r="15" spans="1:32" ht="21.75" customHeight="1">
      <c r="A15" s="89" t="s">
        <v>11</v>
      </c>
      <c r="B15" s="10">
        <v>3</v>
      </c>
      <c r="C15" s="1">
        <v>2</v>
      </c>
      <c r="D15" s="28"/>
      <c r="E15" s="31">
        <f t="shared" si="0"/>
        <v>5</v>
      </c>
      <c r="F15" s="10"/>
      <c r="G15" s="1"/>
      <c r="H15" s="1"/>
      <c r="I15" s="1"/>
      <c r="J15" s="1"/>
      <c r="K15" s="1"/>
      <c r="L15" s="1"/>
      <c r="M15" s="1">
        <v>3</v>
      </c>
      <c r="N15" s="1">
        <v>2</v>
      </c>
      <c r="O15" s="1"/>
      <c r="P15" s="1"/>
      <c r="Q15" s="87"/>
      <c r="R15" s="10"/>
      <c r="S15" s="1"/>
      <c r="T15" s="1"/>
      <c r="U15" s="1"/>
      <c r="V15" s="1"/>
      <c r="W15" s="1"/>
      <c r="X15" s="1"/>
      <c r="Y15" s="1">
        <v>3</v>
      </c>
      <c r="Z15" s="1">
        <v>2</v>
      </c>
      <c r="AA15" s="1"/>
      <c r="AB15" s="1"/>
      <c r="AC15" s="28"/>
      <c r="AD15" s="100">
        <f t="shared" si="1"/>
        <v>10</v>
      </c>
      <c r="AE15" s="32">
        <v>0</v>
      </c>
      <c r="AF15" s="31">
        <f t="shared" si="2"/>
        <v>10</v>
      </c>
    </row>
    <row r="16" spans="1:32" ht="21.75" customHeight="1">
      <c r="A16" s="89" t="s">
        <v>12</v>
      </c>
      <c r="B16" s="10">
        <v>1</v>
      </c>
      <c r="C16" s="1"/>
      <c r="D16" s="28"/>
      <c r="E16" s="31">
        <f t="shared" si="0"/>
        <v>1</v>
      </c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87"/>
      <c r="R16" s="10"/>
      <c r="S16" s="1"/>
      <c r="T16" s="1"/>
      <c r="U16" s="1"/>
      <c r="V16" s="1"/>
      <c r="W16" s="1"/>
      <c r="X16" s="1"/>
      <c r="Y16" s="1"/>
      <c r="Z16" s="1"/>
      <c r="AA16" s="1"/>
      <c r="AB16" s="1"/>
      <c r="AC16" s="28"/>
      <c r="AD16" s="100">
        <f t="shared" si="1"/>
        <v>0</v>
      </c>
      <c r="AE16" s="32"/>
      <c r="AF16" s="31">
        <f t="shared" si="2"/>
        <v>0</v>
      </c>
    </row>
    <row r="17" spans="1:32" ht="21.75" customHeight="1">
      <c r="A17" s="89" t="s">
        <v>13</v>
      </c>
      <c r="B17" s="10">
        <v>4</v>
      </c>
      <c r="C17" s="1">
        <v>2</v>
      </c>
      <c r="D17" s="28"/>
      <c r="E17" s="31">
        <f t="shared" si="0"/>
        <v>6</v>
      </c>
      <c r="F17" s="10"/>
      <c r="G17" s="1"/>
      <c r="H17" s="1"/>
      <c r="I17" s="1"/>
      <c r="J17" s="1"/>
      <c r="K17" s="1">
        <v>4</v>
      </c>
      <c r="L17" s="1">
        <v>2</v>
      </c>
      <c r="M17" s="1">
        <v>4</v>
      </c>
      <c r="N17" s="1">
        <v>2</v>
      </c>
      <c r="O17" s="1"/>
      <c r="P17" s="1"/>
      <c r="Q17" s="87"/>
      <c r="R17" s="10"/>
      <c r="S17" s="1"/>
      <c r="T17" s="1"/>
      <c r="U17" s="1"/>
      <c r="V17" s="1"/>
      <c r="W17" s="1">
        <v>4</v>
      </c>
      <c r="X17" s="1">
        <v>2</v>
      </c>
      <c r="Y17" s="1">
        <v>4</v>
      </c>
      <c r="Z17" s="1">
        <v>2</v>
      </c>
      <c r="AA17" s="1"/>
      <c r="AB17" s="1"/>
      <c r="AC17" s="28"/>
      <c r="AD17" s="100">
        <f>SUM(F17:AC17)</f>
        <v>24</v>
      </c>
      <c r="AE17" s="32">
        <v>10</v>
      </c>
      <c r="AF17" s="31">
        <f t="shared" si="2"/>
        <v>34</v>
      </c>
    </row>
    <row r="18" spans="1:32" ht="21.75" customHeight="1">
      <c r="A18" s="89" t="s">
        <v>14</v>
      </c>
      <c r="B18" s="10">
        <v>5</v>
      </c>
      <c r="C18" s="1">
        <v>3</v>
      </c>
      <c r="D18" s="28"/>
      <c r="E18" s="31">
        <f t="shared" si="0"/>
        <v>8</v>
      </c>
      <c r="F18" s="10"/>
      <c r="G18" s="1"/>
      <c r="H18" s="1"/>
      <c r="I18" s="1"/>
      <c r="J18" s="1"/>
      <c r="K18" s="1">
        <v>7</v>
      </c>
      <c r="L18" s="1">
        <v>2</v>
      </c>
      <c r="M18" s="1"/>
      <c r="N18" s="1"/>
      <c r="O18" s="1"/>
      <c r="P18" s="1"/>
      <c r="Q18" s="87"/>
      <c r="R18" s="10"/>
      <c r="S18" s="1"/>
      <c r="T18" s="1"/>
      <c r="U18" s="1"/>
      <c r="V18" s="1"/>
      <c r="W18" s="1"/>
      <c r="X18" s="1"/>
      <c r="Y18" s="1"/>
      <c r="Z18" s="1"/>
      <c r="AA18" s="1"/>
      <c r="AB18" s="1"/>
      <c r="AC18" s="28"/>
      <c r="AD18" s="100">
        <f aca="true" t="shared" si="3" ref="AD18:AD33">SUM(F18:AC18)</f>
        <v>9</v>
      </c>
      <c r="AE18" s="32">
        <v>1</v>
      </c>
      <c r="AF18" s="31">
        <f t="shared" si="2"/>
        <v>10</v>
      </c>
    </row>
    <row r="19" spans="1:32" ht="21.75" customHeight="1">
      <c r="A19" s="89" t="s">
        <v>15</v>
      </c>
      <c r="B19" s="10">
        <v>5</v>
      </c>
      <c r="C19" s="1">
        <v>3</v>
      </c>
      <c r="D19" s="28"/>
      <c r="E19" s="31">
        <f t="shared" si="0"/>
        <v>8</v>
      </c>
      <c r="F19" s="10"/>
      <c r="G19" s="1"/>
      <c r="H19" s="1"/>
      <c r="I19" s="1"/>
      <c r="J19" s="1"/>
      <c r="K19" s="1"/>
      <c r="L19" s="1"/>
      <c r="M19" s="1">
        <v>5</v>
      </c>
      <c r="N19" s="1">
        <v>3</v>
      </c>
      <c r="O19" s="1">
        <v>3</v>
      </c>
      <c r="P19" s="1"/>
      <c r="Q19" s="87"/>
      <c r="R19" s="10"/>
      <c r="S19" s="1"/>
      <c r="T19" s="1"/>
      <c r="U19" s="1"/>
      <c r="V19" s="1"/>
      <c r="W19" s="1"/>
      <c r="X19" s="1"/>
      <c r="Y19" s="1">
        <v>5</v>
      </c>
      <c r="Z19" s="1">
        <v>3</v>
      </c>
      <c r="AA19" s="1">
        <v>3</v>
      </c>
      <c r="AB19" s="1"/>
      <c r="AC19" s="28"/>
      <c r="AD19" s="100">
        <f t="shared" si="3"/>
        <v>22</v>
      </c>
      <c r="AE19" s="32">
        <v>20</v>
      </c>
      <c r="AF19" s="31">
        <f t="shared" si="2"/>
        <v>42</v>
      </c>
    </row>
    <row r="20" spans="1:32" ht="21.75" customHeight="1">
      <c r="A20" s="89" t="s">
        <v>16</v>
      </c>
      <c r="B20" s="10">
        <v>4</v>
      </c>
      <c r="C20" s="1"/>
      <c r="D20" s="28"/>
      <c r="E20" s="31">
        <f t="shared" si="0"/>
        <v>4</v>
      </c>
      <c r="F20" s="10"/>
      <c r="G20" s="1"/>
      <c r="H20" s="1"/>
      <c r="I20" s="1"/>
      <c r="J20" s="1"/>
      <c r="K20" s="1"/>
      <c r="L20" s="1"/>
      <c r="M20" s="1"/>
      <c r="N20" s="1"/>
      <c r="O20" s="1"/>
      <c r="P20" s="1"/>
      <c r="Q20" s="87"/>
      <c r="R20" s="10"/>
      <c r="S20" s="1"/>
      <c r="T20" s="1"/>
      <c r="U20" s="1"/>
      <c r="V20" s="1"/>
      <c r="W20" s="1"/>
      <c r="X20" s="1"/>
      <c r="Y20" s="1"/>
      <c r="Z20" s="1"/>
      <c r="AA20" s="1"/>
      <c r="AB20" s="1"/>
      <c r="AC20" s="28"/>
      <c r="AD20" s="100">
        <f t="shared" si="3"/>
        <v>0</v>
      </c>
      <c r="AE20" s="32"/>
      <c r="AF20" s="31">
        <f t="shared" si="2"/>
        <v>0</v>
      </c>
    </row>
    <row r="21" spans="1:32" ht="21.75" customHeight="1">
      <c r="A21" s="89" t="s">
        <v>17</v>
      </c>
      <c r="B21" s="10">
        <v>3</v>
      </c>
      <c r="C21" s="1">
        <v>1</v>
      </c>
      <c r="D21" s="28"/>
      <c r="E21" s="31">
        <f t="shared" si="0"/>
        <v>4</v>
      </c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87"/>
      <c r="R21" s="10"/>
      <c r="S21" s="1"/>
      <c r="T21" s="1"/>
      <c r="U21" s="1"/>
      <c r="V21" s="1"/>
      <c r="W21" s="1"/>
      <c r="X21" s="1"/>
      <c r="Y21" s="1"/>
      <c r="Z21" s="1"/>
      <c r="AA21" s="1"/>
      <c r="AB21" s="1"/>
      <c r="AC21" s="28"/>
      <c r="AD21" s="100">
        <f t="shared" si="3"/>
        <v>0</v>
      </c>
      <c r="AE21" s="32">
        <v>3</v>
      </c>
      <c r="AF21" s="31">
        <f t="shared" si="2"/>
        <v>3</v>
      </c>
    </row>
    <row r="22" spans="1:32" ht="21.75" customHeight="1">
      <c r="A22" s="89" t="s">
        <v>18</v>
      </c>
      <c r="B22" s="10">
        <v>1</v>
      </c>
      <c r="C22" s="1"/>
      <c r="D22" s="28"/>
      <c r="E22" s="31">
        <f t="shared" si="0"/>
        <v>1</v>
      </c>
      <c r="F22" s="10"/>
      <c r="G22" s="1"/>
      <c r="H22" s="1"/>
      <c r="I22" s="1"/>
      <c r="J22" s="1"/>
      <c r="K22" s="1">
        <v>3</v>
      </c>
      <c r="L22" s="1">
        <v>1</v>
      </c>
      <c r="M22" s="1">
        <v>1</v>
      </c>
      <c r="N22" s="1"/>
      <c r="O22" s="1"/>
      <c r="P22" s="1"/>
      <c r="Q22" s="87"/>
      <c r="R22" s="10"/>
      <c r="S22" s="1"/>
      <c r="T22" s="1"/>
      <c r="U22" s="1"/>
      <c r="V22" s="1"/>
      <c r="W22" s="1">
        <v>3</v>
      </c>
      <c r="X22" s="1">
        <v>1</v>
      </c>
      <c r="Y22" s="1">
        <v>1</v>
      </c>
      <c r="Z22" s="1"/>
      <c r="AA22" s="1"/>
      <c r="AB22" s="1"/>
      <c r="AC22" s="28"/>
      <c r="AD22" s="100">
        <f t="shared" si="3"/>
        <v>10</v>
      </c>
      <c r="AE22" s="32">
        <v>1</v>
      </c>
      <c r="AF22" s="31">
        <f t="shared" si="2"/>
        <v>11</v>
      </c>
    </row>
    <row r="23" spans="1:32" ht="21.75" customHeight="1">
      <c r="A23" s="89" t="s">
        <v>19</v>
      </c>
      <c r="B23" s="10">
        <v>10</v>
      </c>
      <c r="C23" s="1">
        <v>4</v>
      </c>
      <c r="D23" s="28"/>
      <c r="E23" s="31">
        <f t="shared" si="0"/>
        <v>14</v>
      </c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87"/>
      <c r="R23" s="10"/>
      <c r="S23" s="1"/>
      <c r="T23" s="1"/>
      <c r="U23" s="1"/>
      <c r="V23" s="1"/>
      <c r="W23" s="1"/>
      <c r="X23" s="1"/>
      <c r="Y23" s="1"/>
      <c r="Z23" s="1"/>
      <c r="AA23" s="1"/>
      <c r="AB23" s="1"/>
      <c r="AC23" s="28"/>
      <c r="AD23" s="100">
        <f t="shared" si="3"/>
        <v>0</v>
      </c>
      <c r="AE23" s="32"/>
      <c r="AF23" s="31">
        <f t="shared" si="2"/>
        <v>0</v>
      </c>
    </row>
    <row r="24" spans="1:32" ht="21.75" customHeight="1">
      <c r="A24" s="89" t="s">
        <v>20</v>
      </c>
      <c r="B24" s="10">
        <v>5</v>
      </c>
      <c r="C24" s="1">
        <v>2</v>
      </c>
      <c r="D24" s="28"/>
      <c r="E24" s="31">
        <f t="shared" si="0"/>
        <v>7</v>
      </c>
      <c r="F24" s="10"/>
      <c r="G24" s="1"/>
      <c r="H24" s="1"/>
      <c r="I24" s="1"/>
      <c r="J24" s="1"/>
      <c r="K24" s="1">
        <v>7</v>
      </c>
      <c r="L24" s="1">
        <v>2</v>
      </c>
      <c r="M24" s="1">
        <v>5</v>
      </c>
      <c r="N24" s="1">
        <v>2</v>
      </c>
      <c r="O24" s="1">
        <v>1</v>
      </c>
      <c r="P24" s="1"/>
      <c r="Q24" s="87"/>
      <c r="R24" s="10"/>
      <c r="S24" s="1"/>
      <c r="T24" s="1"/>
      <c r="U24" s="1"/>
      <c r="V24" s="1"/>
      <c r="W24" s="1">
        <v>7</v>
      </c>
      <c r="X24" s="1">
        <v>2</v>
      </c>
      <c r="Y24" s="1">
        <v>5</v>
      </c>
      <c r="Z24" s="1">
        <v>2</v>
      </c>
      <c r="AA24" s="1">
        <v>1</v>
      </c>
      <c r="AB24" s="1"/>
      <c r="AC24" s="28"/>
      <c r="AD24" s="100">
        <f t="shared" si="3"/>
        <v>34</v>
      </c>
      <c r="AE24" s="32">
        <v>8</v>
      </c>
      <c r="AF24" s="31">
        <f t="shared" si="2"/>
        <v>42</v>
      </c>
    </row>
    <row r="25" spans="1:32" ht="21.75" customHeight="1">
      <c r="A25" s="89" t="s">
        <v>21</v>
      </c>
      <c r="B25" s="10">
        <v>4</v>
      </c>
      <c r="C25" s="1">
        <v>1</v>
      </c>
      <c r="D25" s="28"/>
      <c r="E25" s="31">
        <f t="shared" si="0"/>
        <v>5</v>
      </c>
      <c r="F25" s="10"/>
      <c r="G25" s="1"/>
      <c r="H25" s="1"/>
      <c r="I25" s="1"/>
      <c r="J25" s="1"/>
      <c r="K25" s="1"/>
      <c r="L25" s="1"/>
      <c r="M25" s="1"/>
      <c r="N25" s="1"/>
      <c r="O25" s="1"/>
      <c r="P25" s="1"/>
      <c r="Q25" s="87"/>
      <c r="R25" s="10"/>
      <c r="S25" s="1"/>
      <c r="T25" s="1"/>
      <c r="U25" s="1"/>
      <c r="V25" s="1"/>
      <c r="W25" s="1"/>
      <c r="X25" s="1"/>
      <c r="Y25" s="1"/>
      <c r="Z25" s="1"/>
      <c r="AA25" s="1"/>
      <c r="AB25" s="1"/>
      <c r="AC25" s="28"/>
      <c r="AD25" s="100">
        <f t="shared" si="3"/>
        <v>0</v>
      </c>
      <c r="AE25" s="32"/>
      <c r="AF25" s="31">
        <f t="shared" si="2"/>
        <v>0</v>
      </c>
    </row>
    <row r="26" spans="1:32" ht="21.75" customHeight="1">
      <c r="A26" s="89" t="s">
        <v>22</v>
      </c>
      <c r="B26" s="10">
        <v>2</v>
      </c>
      <c r="C26" s="1">
        <v>2</v>
      </c>
      <c r="D26" s="28"/>
      <c r="E26" s="31">
        <f t="shared" si="0"/>
        <v>4</v>
      </c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87"/>
      <c r="R26" s="10"/>
      <c r="S26" s="1"/>
      <c r="T26" s="1"/>
      <c r="U26" s="1"/>
      <c r="V26" s="1"/>
      <c r="W26" s="1"/>
      <c r="X26" s="1"/>
      <c r="Y26" s="1"/>
      <c r="Z26" s="1"/>
      <c r="AA26" s="1"/>
      <c r="AB26" s="1"/>
      <c r="AC26" s="28"/>
      <c r="AD26" s="100">
        <f t="shared" si="3"/>
        <v>0</v>
      </c>
      <c r="AE26" s="32"/>
      <c r="AF26" s="31">
        <f t="shared" si="2"/>
        <v>0</v>
      </c>
    </row>
    <row r="27" spans="1:32" ht="21.75" customHeight="1">
      <c r="A27" s="89" t="s">
        <v>23</v>
      </c>
      <c r="B27" s="10">
        <v>6</v>
      </c>
      <c r="C27" s="1">
        <v>4</v>
      </c>
      <c r="D27" s="28"/>
      <c r="E27" s="31">
        <f t="shared" si="0"/>
        <v>10</v>
      </c>
      <c r="F27" s="10"/>
      <c r="G27" s="1"/>
      <c r="H27" s="1"/>
      <c r="I27" s="1"/>
      <c r="J27" s="1"/>
      <c r="K27" s="1">
        <v>4</v>
      </c>
      <c r="L27" s="1">
        <v>5</v>
      </c>
      <c r="M27" s="1">
        <v>6</v>
      </c>
      <c r="N27" s="1">
        <v>4</v>
      </c>
      <c r="O27" s="1"/>
      <c r="P27" s="1"/>
      <c r="Q27" s="87"/>
      <c r="R27" s="10"/>
      <c r="S27" s="1"/>
      <c r="T27" s="1"/>
      <c r="U27" s="1"/>
      <c r="V27" s="1"/>
      <c r="W27" s="1">
        <v>3</v>
      </c>
      <c r="X27" s="1">
        <v>5</v>
      </c>
      <c r="Y27" s="1">
        <v>2</v>
      </c>
      <c r="Z27" s="1">
        <v>4</v>
      </c>
      <c r="AA27" s="1"/>
      <c r="AB27" s="1"/>
      <c r="AC27" s="28"/>
      <c r="AD27" s="100">
        <f t="shared" si="3"/>
        <v>33</v>
      </c>
      <c r="AE27" s="32">
        <v>1</v>
      </c>
      <c r="AF27" s="31">
        <f t="shared" si="2"/>
        <v>34</v>
      </c>
    </row>
    <row r="28" spans="1:32" ht="21.75" customHeight="1">
      <c r="A28" s="89" t="s">
        <v>24</v>
      </c>
      <c r="B28" s="10">
        <v>1</v>
      </c>
      <c r="C28" s="1">
        <v>2</v>
      </c>
      <c r="D28" s="28"/>
      <c r="E28" s="31">
        <f t="shared" si="0"/>
        <v>3</v>
      </c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87"/>
      <c r="R28" s="10"/>
      <c r="S28" s="1"/>
      <c r="T28" s="1"/>
      <c r="U28" s="1"/>
      <c r="V28" s="1"/>
      <c r="W28" s="1"/>
      <c r="X28" s="1"/>
      <c r="Y28" s="1"/>
      <c r="Z28" s="1"/>
      <c r="AA28" s="1"/>
      <c r="AB28" s="1"/>
      <c r="AC28" s="28"/>
      <c r="AD28" s="100">
        <f t="shared" si="3"/>
        <v>0</v>
      </c>
      <c r="AE28" s="32"/>
      <c r="AF28" s="31">
        <f t="shared" si="2"/>
        <v>0</v>
      </c>
    </row>
    <row r="29" spans="1:32" ht="21.75" customHeight="1">
      <c r="A29" s="89" t="s">
        <v>25</v>
      </c>
      <c r="B29" s="10">
        <v>3</v>
      </c>
      <c r="C29" s="1">
        <v>2</v>
      </c>
      <c r="D29" s="28"/>
      <c r="E29" s="31">
        <f t="shared" si="0"/>
        <v>5</v>
      </c>
      <c r="F29" s="10"/>
      <c r="G29" s="1"/>
      <c r="H29" s="1"/>
      <c r="I29" s="1"/>
      <c r="J29" s="1"/>
      <c r="K29" s="1">
        <v>4</v>
      </c>
      <c r="L29" s="1">
        <v>3</v>
      </c>
      <c r="M29" s="1">
        <v>3</v>
      </c>
      <c r="N29" s="1">
        <v>3</v>
      </c>
      <c r="O29" s="1"/>
      <c r="P29" s="1"/>
      <c r="Q29" s="87"/>
      <c r="R29" s="10"/>
      <c r="S29" s="1"/>
      <c r="T29" s="1"/>
      <c r="U29" s="1"/>
      <c r="V29" s="1"/>
      <c r="W29" s="1">
        <v>4</v>
      </c>
      <c r="X29" s="1">
        <v>3</v>
      </c>
      <c r="Y29" s="1">
        <v>3</v>
      </c>
      <c r="Z29" s="1">
        <v>3</v>
      </c>
      <c r="AA29" s="1"/>
      <c r="AB29" s="1"/>
      <c r="AC29" s="28"/>
      <c r="AD29" s="100">
        <f t="shared" si="3"/>
        <v>26</v>
      </c>
      <c r="AE29" s="32">
        <v>10</v>
      </c>
      <c r="AF29" s="31">
        <f t="shared" si="2"/>
        <v>36</v>
      </c>
    </row>
    <row r="30" spans="1:32" ht="21.75" customHeight="1">
      <c r="A30" s="89" t="s">
        <v>26</v>
      </c>
      <c r="B30" s="10">
        <v>3</v>
      </c>
      <c r="C30" s="1">
        <v>1</v>
      </c>
      <c r="D30" s="28"/>
      <c r="E30" s="31">
        <f t="shared" si="0"/>
        <v>4</v>
      </c>
      <c r="F30" s="10"/>
      <c r="G30" s="1"/>
      <c r="H30" s="1"/>
      <c r="I30" s="1"/>
      <c r="J30" s="1"/>
      <c r="K30" s="1">
        <v>9</v>
      </c>
      <c r="L30" s="1"/>
      <c r="M30" s="1">
        <v>3</v>
      </c>
      <c r="N30" s="1">
        <v>1</v>
      </c>
      <c r="O30" s="1"/>
      <c r="P30" s="1"/>
      <c r="Q30" s="87"/>
      <c r="R30" s="10"/>
      <c r="S30" s="1"/>
      <c r="T30" s="1"/>
      <c r="U30" s="1"/>
      <c r="V30" s="1"/>
      <c r="W30" s="1">
        <v>9</v>
      </c>
      <c r="X30" s="1"/>
      <c r="Y30" s="1">
        <v>2</v>
      </c>
      <c r="Z30" s="1">
        <v>1</v>
      </c>
      <c r="AA30" s="1"/>
      <c r="AB30" s="1"/>
      <c r="AC30" s="28"/>
      <c r="AD30" s="100">
        <f t="shared" si="3"/>
        <v>25</v>
      </c>
      <c r="AE30" s="32">
        <v>8</v>
      </c>
      <c r="AF30" s="31">
        <f t="shared" si="2"/>
        <v>33</v>
      </c>
    </row>
    <row r="31" spans="1:32" ht="21.75" customHeight="1">
      <c r="A31" s="89" t="s">
        <v>27</v>
      </c>
      <c r="B31" s="10">
        <v>1</v>
      </c>
      <c r="C31" s="1"/>
      <c r="D31" s="28"/>
      <c r="E31" s="31">
        <f t="shared" si="0"/>
        <v>1</v>
      </c>
      <c r="F31" s="10"/>
      <c r="G31" s="1"/>
      <c r="H31" s="1"/>
      <c r="I31" s="1"/>
      <c r="J31" s="1"/>
      <c r="K31" s="1">
        <v>3</v>
      </c>
      <c r="L31" s="1"/>
      <c r="M31" s="1">
        <v>1</v>
      </c>
      <c r="N31" s="1"/>
      <c r="O31" s="1"/>
      <c r="P31" s="1"/>
      <c r="Q31" s="87"/>
      <c r="R31" s="10"/>
      <c r="S31" s="1"/>
      <c r="T31" s="1"/>
      <c r="U31" s="1"/>
      <c r="V31" s="1"/>
      <c r="W31" s="1">
        <v>3</v>
      </c>
      <c r="X31" s="1"/>
      <c r="Y31" s="1">
        <v>1</v>
      </c>
      <c r="Z31" s="1"/>
      <c r="AA31" s="1"/>
      <c r="AB31" s="1"/>
      <c r="AC31" s="28"/>
      <c r="AD31" s="100">
        <f t="shared" si="3"/>
        <v>8</v>
      </c>
      <c r="AE31" s="32">
        <v>4</v>
      </c>
      <c r="AF31" s="31">
        <f t="shared" si="2"/>
        <v>12</v>
      </c>
    </row>
    <row r="32" spans="1:32" ht="21.75" customHeight="1">
      <c r="A32" s="89" t="s">
        <v>28</v>
      </c>
      <c r="B32" s="10"/>
      <c r="C32" s="1"/>
      <c r="D32" s="28"/>
      <c r="E32" s="31">
        <f t="shared" si="0"/>
        <v>0</v>
      </c>
      <c r="F32" s="10"/>
      <c r="G32" s="1"/>
      <c r="H32" s="1"/>
      <c r="I32" s="1"/>
      <c r="J32" s="1"/>
      <c r="K32" s="1">
        <v>7</v>
      </c>
      <c r="L32" s="1">
        <v>2</v>
      </c>
      <c r="M32" s="1"/>
      <c r="N32" s="1"/>
      <c r="O32" s="1"/>
      <c r="P32" s="1"/>
      <c r="Q32" s="87"/>
      <c r="R32" s="10"/>
      <c r="S32" s="1"/>
      <c r="T32" s="1"/>
      <c r="U32" s="1"/>
      <c r="V32" s="1"/>
      <c r="W32" s="1">
        <v>7</v>
      </c>
      <c r="X32" s="1">
        <v>2</v>
      </c>
      <c r="Y32" s="1"/>
      <c r="Z32" s="1"/>
      <c r="AA32" s="1"/>
      <c r="AB32" s="1"/>
      <c r="AC32" s="28"/>
      <c r="AD32" s="100">
        <f t="shared" si="3"/>
        <v>18</v>
      </c>
      <c r="AE32" s="32"/>
      <c r="AF32" s="31">
        <f t="shared" si="2"/>
        <v>18</v>
      </c>
    </row>
    <row r="33" spans="1:32" ht="21.75" customHeight="1" thickBot="1">
      <c r="A33" s="91" t="s">
        <v>29</v>
      </c>
      <c r="B33" s="12">
        <v>1</v>
      </c>
      <c r="C33" s="7"/>
      <c r="D33" s="29"/>
      <c r="E33" s="102">
        <f t="shared" si="0"/>
        <v>1</v>
      </c>
      <c r="F33" s="12"/>
      <c r="G33" s="7"/>
      <c r="H33" s="7"/>
      <c r="I33" s="7"/>
      <c r="J33" s="7"/>
      <c r="K33" s="7">
        <v>1</v>
      </c>
      <c r="L33" s="7"/>
      <c r="M33" s="7">
        <v>1</v>
      </c>
      <c r="N33" s="7"/>
      <c r="O33" s="7"/>
      <c r="P33" s="7"/>
      <c r="Q33" s="88"/>
      <c r="R33" s="12"/>
      <c r="S33" s="7"/>
      <c r="T33" s="7"/>
      <c r="U33" s="7"/>
      <c r="V33" s="7"/>
      <c r="W33" s="7">
        <v>1</v>
      </c>
      <c r="X33" s="7"/>
      <c r="Y33" s="7">
        <v>1</v>
      </c>
      <c r="Z33" s="7"/>
      <c r="AA33" s="7"/>
      <c r="AB33" s="7"/>
      <c r="AC33" s="29"/>
      <c r="AD33" s="103">
        <f t="shared" si="3"/>
        <v>4</v>
      </c>
      <c r="AE33" s="33"/>
      <c r="AF33" s="22">
        <f t="shared" si="2"/>
        <v>4</v>
      </c>
    </row>
    <row r="34" spans="1:32" ht="21.75" customHeight="1" thickBot="1">
      <c r="A34" s="90" t="s">
        <v>52</v>
      </c>
      <c r="B34" s="18">
        <f>SUM(B4:B33)</f>
        <v>131</v>
      </c>
      <c r="C34" s="18">
        <f>SUM(C4:C33)</f>
        <v>66</v>
      </c>
      <c r="D34" s="51">
        <f>SUM(D4:D33)</f>
        <v>5</v>
      </c>
      <c r="E34" s="105">
        <f>SUM(E4:E33)</f>
        <v>202</v>
      </c>
      <c r="F34" s="18">
        <f>SUM(F4:F33)</f>
        <v>0</v>
      </c>
      <c r="G34" s="18">
        <f aca="true" t="shared" si="4" ref="G34:Q34">SUM(G4:G33)</f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 t="shared" si="4"/>
        <v>143</v>
      </c>
      <c r="L34" s="18">
        <f t="shared" si="4"/>
        <v>43</v>
      </c>
      <c r="M34" s="18">
        <f t="shared" si="4"/>
        <v>61</v>
      </c>
      <c r="N34" s="18">
        <f t="shared" si="4"/>
        <v>36</v>
      </c>
      <c r="O34" s="18">
        <f t="shared" si="4"/>
        <v>28</v>
      </c>
      <c r="P34" s="18">
        <f t="shared" si="4"/>
        <v>0</v>
      </c>
      <c r="Q34" s="18">
        <f t="shared" si="4"/>
        <v>0</v>
      </c>
      <c r="R34" s="18">
        <f aca="true" t="shared" si="5" ref="R34:AE34">SUM(R4:R33)</f>
        <v>0</v>
      </c>
      <c r="S34" s="18">
        <f t="shared" si="5"/>
        <v>0</v>
      </c>
      <c r="T34" s="18">
        <f t="shared" si="5"/>
        <v>0</v>
      </c>
      <c r="U34" s="18">
        <f t="shared" si="5"/>
        <v>0</v>
      </c>
      <c r="V34" s="18">
        <f t="shared" si="5"/>
        <v>0</v>
      </c>
      <c r="W34" s="18">
        <f t="shared" si="5"/>
        <v>135</v>
      </c>
      <c r="X34" s="18">
        <f t="shared" si="5"/>
        <v>41</v>
      </c>
      <c r="Y34" s="18">
        <f t="shared" si="5"/>
        <v>56</v>
      </c>
      <c r="Z34" s="18">
        <f t="shared" si="5"/>
        <v>35</v>
      </c>
      <c r="AA34" s="18">
        <f t="shared" si="5"/>
        <v>21</v>
      </c>
      <c r="AB34" s="18">
        <f t="shared" si="5"/>
        <v>0</v>
      </c>
      <c r="AC34" s="51">
        <f t="shared" si="5"/>
        <v>0</v>
      </c>
      <c r="AD34" s="105">
        <f t="shared" si="5"/>
        <v>599</v>
      </c>
      <c r="AE34" s="92">
        <f t="shared" si="5"/>
        <v>241</v>
      </c>
      <c r="AF34" s="58">
        <f t="shared" si="2"/>
        <v>840</v>
      </c>
    </row>
    <row r="35" spans="5:30" ht="13.5">
      <c r="E35" s="66"/>
      <c r="AD35" s="66"/>
    </row>
  </sheetData>
  <mergeCells count="7">
    <mergeCell ref="AF2:AF3"/>
    <mergeCell ref="AE2:AE3"/>
    <mergeCell ref="A2:A3"/>
    <mergeCell ref="AD2:AD3"/>
    <mergeCell ref="B2:E2"/>
    <mergeCell ref="F2:Q2"/>
    <mergeCell ref="R2:AC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2:P48"/>
  <sheetViews>
    <sheetView zoomScaleSheetLayoutView="100" workbookViewId="0" topLeftCell="C1">
      <selection activeCell="O4" sqref="O4"/>
    </sheetView>
  </sheetViews>
  <sheetFormatPr defaultColWidth="9.00390625" defaultRowHeight="13.5"/>
  <cols>
    <col min="1" max="1" width="11.625" style="0" hidden="1" customWidth="1"/>
    <col min="2" max="2" width="7.25390625" style="107" hidden="1" customWidth="1"/>
    <col min="3" max="3" width="11.50390625" style="0" customWidth="1"/>
    <col min="4" max="8" width="8.625" style="0" customWidth="1"/>
    <col min="9" max="9" width="8.50390625" style="0" customWidth="1"/>
    <col min="10" max="13" width="8.625" style="0" customWidth="1"/>
    <col min="15" max="15" width="10.625" style="0" customWidth="1"/>
    <col min="16" max="16" width="15.625" style="0" customWidth="1"/>
    <col min="17" max="17" width="17.375" style="0" customWidth="1"/>
  </cols>
  <sheetData>
    <row r="1" ht="14.25" thickBot="1"/>
    <row r="2" spans="1:15" ht="34.5" customHeight="1">
      <c r="A2" s="293" t="s">
        <v>113</v>
      </c>
      <c r="B2" s="343"/>
      <c r="C2" s="243" t="s">
        <v>114</v>
      </c>
      <c r="D2" s="336" t="s">
        <v>117</v>
      </c>
      <c r="E2" s="299" t="s">
        <v>115</v>
      </c>
      <c r="F2" s="300"/>
      <c r="G2" s="301"/>
      <c r="H2" s="299" t="s">
        <v>116</v>
      </c>
      <c r="I2" s="300"/>
      <c r="J2" s="300"/>
      <c r="K2" s="319"/>
      <c r="L2" s="319" t="s">
        <v>139</v>
      </c>
      <c r="M2" s="319" t="s">
        <v>140</v>
      </c>
      <c r="O2" s="319"/>
    </row>
    <row r="3" spans="1:16" ht="34.5" customHeight="1" thickBot="1">
      <c r="A3" s="338"/>
      <c r="B3" s="344"/>
      <c r="C3" s="342"/>
      <c r="D3" s="337"/>
      <c r="E3" s="126"/>
      <c r="F3" s="127" t="s">
        <v>118</v>
      </c>
      <c r="G3" s="128" t="s">
        <v>119</v>
      </c>
      <c r="H3" s="126"/>
      <c r="I3" s="127" t="s">
        <v>118</v>
      </c>
      <c r="J3" s="129" t="s">
        <v>119</v>
      </c>
      <c r="K3" s="335"/>
      <c r="L3" s="320"/>
      <c r="M3" s="320"/>
      <c r="O3" s="335"/>
      <c r="P3" s="108"/>
    </row>
    <row r="4" spans="1:15" s="108" customFormat="1" ht="24.75" customHeight="1">
      <c r="A4" s="345" t="s">
        <v>120</v>
      </c>
      <c r="B4" s="163">
        <v>2</v>
      </c>
      <c r="C4" s="163" t="s">
        <v>0</v>
      </c>
      <c r="D4" s="157">
        <v>42</v>
      </c>
      <c r="E4" s="162">
        <f aca="true" t="shared" si="0" ref="E4:E33">F4+G4</f>
        <v>497</v>
      </c>
      <c r="F4" s="158">
        <f>'集計（みなし及び福祉用具除く事業所数） (2)'!E4</f>
        <v>23</v>
      </c>
      <c r="G4" s="159">
        <f>'集計（みなし及び福祉用具除く事業所数） (2)'!V4</f>
        <v>474</v>
      </c>
      <c r="H4" s="162">
        <f aca="true" t="shared" si="1" ref="H4:H33">I4+J4</f>
        <v>230</v>
      </c>
      <c r="I4" s="158">
        <f>'集計（みなし及び福祉用具除く派遣先数） (2)'!E4</f>
        <v>20</v>
      </c>
      <c r="J4" s="159">
        <f>'集計（みなし及び福祉用具除く派遣先数） (2)'!V4</f>
        <v>210</v>
      </c>
      <c r="K4" s="157"/>
      <c r="L4" s="161">
        <f aca="true" t="shared" si="2" ref="L4:L34">I4/F4</f>
        <v>0.8695652173913043</v>
      </c>
      <c r="M4" s="161">
        <f aca="true" t="shared" si="3" ref="M4:M34">J4/G4</f>
        <v>0.4430379746835443</v>
      </c>
      <c r="O4" s="110"/>
    </row>
    <row r="5" spans="1:15" s="108" customFormat="1" ht="24.75" customHeight="1">
      <c r="A5" s="340"/>
      <c r="B5" s="164">
        <v>19</v>
      </c>
      <c r="C5" s="130" t="s">
        <v>19</v>
      </c>
      <c r="D5" s="151">
        <v>14</v>
      </c>
      <c r="E5" s="131">
        <f t="shared" si="0"/>
        <v>1274</v>
      </c>
      <c r="F5" s="132">
        <f>'集計（みなし及び福祉用具除く事業所数） (2)'!E23</f>
        <v>60</v>
      </c>
      <c r="G5" s="133">
        <f>'集計（みなし及び福祉用具除く事業所数） (2)'!V23</f>
        <v>1214</v>
      </c>
      <c r="H5" s="131">
        <f t="shared" si="1"/>
        <v>14</v>
      </c>
      <c r="I5" s="132">
        <f>'集計（みなし及び福祉用具除く派遣先数） (2)'!E23</f>
        <v>14</v>
      </c>
      <c r="J5" s="133">
        <f>'集計（みなし及び福祉用具除く派遣先数） (2)'!V23</f>
        <v>0</v>
      </c>
      <c r="K5" s="134"/>
      <c r="L5" s="148">
        <f t="shared" si="2"/>
        <v>0.23333333333333334</v>
      </c>
      <c r="M5" s="148">
        <f t="shared" si="3"/>
        <v>0</v>
      </c>
      <c r="O5" s="130"/>
    </row>
    <row r="6" spans="1:16" s="108" customFormat="1" ht="24.75" customHeight="1">
      <c r="A6" s="340"/>
      <c r="B6" s="164">
        <v>26</v>
      </c>
      <c r="C6" s="130" t="s">
        <v>9</v>
      </c>
      <c r="D6" s="151">
        <v>31</v>
      </c>
      <c r="E6" s="131">
        <f t="shared" si="0"/>
        <v>465</v>
      </c>
      <c r="F6" s="132">
        <f>'集計（みなし及び福祉用具除く事業所数） (2)'!E13</f>
        <v>27</v>
      </c>
      <c r="G6" s="133">
        <f>'集計（みなし及び福祉用具除く事業所数） (2)'!V13</f>
        <v>438</v>
      </c>
      <c r="H6" s="131">
        <f t="shared" si="1"/>
        <v>51</v>
      </c>
      <c r="I6" s="132">
        <f>'集計（みなし及び福祉用具除く派遣先数） (2)'!E13</f>
        <v>19</v>
      </c>
      <c r="J6" s="133">
        <f>'集計（みなし及び福祉用具除く派遣先数） (2)'!V13</f>
        <v>32</v>
      </c>
      <c r="K6" s="134"/>
      <c r="L6" s="148">
        <f t="shared" si="2"/>
        <v>0.7037037037037037</v>
      </c>
      <c r="M6" s="148">
        <f t="shared" si="3"/>
        <v>0.0730593607305936</v>
      </c>
      <c r="O6" s="130"/>
      <c r="P6" s="108" t="s">
        <v>121</v>
      </c>
    </row>
    <row r="7" spans="1:16" s="108" customFormat="1" ht="24.75" customHeight="1">
      <c r="A7" s="340"/>
      <c r="B7" s="164">
        <v>13</v>
      </c>
      <c r="C7" s="130" t="s">
        <v>12</v>
      </c>
      <c r="D7" s="151">
        <v>2</v>
      </c>
      <c r="E7" s="131">
        <f t="shared" si="0"/>
        <v>425</v>
      </c>
      <c r="F7" s="132">
        <f>'集計（みなし及び福祉用具除く事業所数） (2)'!E16</f>
        <v>22</v>
      </c>
      <c r="G7" s="133">
        <f>'集計（みなし及び福祉用具除く事業所数） (2)'!V16</f>
        <v>403</v>
      </c>
      <c r="H7" s="131">
        <f t="shared" si="1"/>
        <v>1</v>
      </c>
      <c r="I7" s="132">
        <f>'集計（みなし及び福祉用具除く派遣先数） (2)'!E16</f>
        <v>1</v>
      </c>
      <c r="J7" s="133">
        <f>'集計（みなし及び福祉用具除く派遣先数） (2)'!V16</f>
        <v>0</v>
      </c>
      <c r="K7" s="134"/>
      <c r="L7" s="148">
        <f t="shared" si="2"/>
        <v>0.045454545454545456</v>
      </c>
      <c r="M7" s="148">
        <f t="shared" si="3"/>
        <v>0</v>
      </c>
      <c r="O7" s="130"/>
      <c r="P7" s="108" t="s">
        <v>123</v>
      </c>
    </row>
    <row r="8" spans="1:16" s="108" customFormat="1" ht="24.75" customHeight="1">
      <c r="A8" s="340"/>
      <c r="B8" s="165">
        <v>40</v>
      </c>
      <c r="C8" s="130" t="s">
        <v>3</v>
      </c>
      <c r="D8" s="151">
        <v>12</v>
      </c>
      <c r="E8" s="131">
        <f t="shared" si="0"/>
        <v>373</v>
      </c>
      <c r="F8" s="132">
        <f>'集計（みなし及び福祉用具除く事業所数） (2)'!E9</f>
        <v>19</v>
      </c>
      <c r="G8" s="133">
        <f>'集計（みなし及び福祉用具除く事業所数） (2)'!V9</f>
        <v>354</v>
      </c>
      <c r="H8" s="131">
        <f t="shared" si="1"/>
        <v>213</v>
      </c>
      <c r="I8" s="132">
        <f>'集計（みなし及び福祉用具除く派遣先数） (2)'!E9</f>
        <v>19</v>
      </c>
      <c r="J8" s="133">
        <f>'集計（みなし及び福祉用具除く派遣先数） (2)'!V9</f>
        <v>194</v>
      </c>
      <c r="K8" s="134"/>
      <c r="L8" s="148">
        <f t="shared" si="2"/>
        <v>1</v>
      </c>
      <c r="M8" s="148">
        <f t="shared" si="3"/>
        <v>0.5480225988700564</v>
      </c>
      <c r="O8" s="130"/>
      <c r="P8" s="108">
        <f>SUM(D4:D10)</f>
        <v>137</v>
      </c>
    </row>
    <row r="9" spans="1:15" s="108" customFormat="1" ht="24.75" customHeight="1">
      <c r="A9" s="340"/>
      <c r="B9" s="165">
        <v>25</v>
      </c>
      <c r="C9" s="130" t="s">
        <v>2</v>
      </c>
      <c r="D9" s="151">
        <v>18</v>
      </c>
      <c r="E9" s="131">
        <f t="shared" si="0"/>
        <v>363</v>
      </c>
      <c r="F9" s="132">
        <f>'集計（みなし及び福祉用具除く事業所数） (2)'!E6</f>
        <v>17</v>
      </c>
      <c r="G9" s="133">
        <f>'集計（みなし及び福祉用具除く事業所数） (2)'!V6</f>
        <v>346</v>
      </c>
      <c r="H9" s="131">
        <f t="shared" si="1"/>
        <v>21</v>
      </c>
      <c r="I9" s="132">
        <f>'集計（みなし及び福祉用具除く派遣先数） (2)'!E6</f>
        <v>13</v>
      </c>
      <c r="J9" s="133">
        <f>'集計（みなし及び福祉用具除く派遣先数） (2)'!V6</f>
        <v>8</v>
      </c>
      <c r="K9" s="134"/>
      <c r="L9" s="148">
        <f t="shared" si="2"/>
        <v>0.7647058823529411</v>
      </c>
      <c r="M9" s="148">
        <f t="shared" si="3"/>
        <v>0.023121387283236993</v>
      </c>
      <c r="O9" s="130"/>
    </row>
    <row r="10" spans="1:15" s="108" customFormat="1" ht="24.75" customHeight="1" thickBot="1">
      <c r="A10" s="338"/>
      <c r="B10" s="164">
        <v>7</v>
      </c>
      <c r="C10" s="130" t="s">
        <v>124</v>
      </c>
      <c r="D10" s="151">
        <v>18</v>
      </c>
      <c r="E10" s="131">
        <f t="shared" si="0"/>
        <v>287</v>
      </c>
      <c r="F10" s="132">
        <f>'集計（みなし及び福祉用具除く事業所数） (2)'!E10</f>
        <v>16</v>
      </c>
      <c r="G10" s="133">
        <f>'集計（みなし及び福祉用具除く事業所数） (2)'!V10</f>
        <v>271</v>
      </c>
      <c r="H10" s="131">
        <f t="shared" si="1"/>
        <v>29</v>
      </c>
      <c r="I10" s="132">
        <f>'集計（みなし及び福祉用具除く派遣先数） (2)'!E10</f>
        <v>16</v>
      </c>
      <c r="J10" s="133">
        <f>'集計（みなし及び福祉用具除く派遣先数） (2)'!V10</f>
        <v>13</v>
      </c>
      <c r="K10" s="134"/>
      <c r="L10" s="148">
        <f t="shared" si="2"/>
        <v>1</v>
      </c>
      <c r="M10" s="148">
        <f t="shared" si="3"/>
        <v>0.04797047970479705</v>
      </c>
      <c r="O10" s="130"/>
    </row>
    <row r="11" spans="1:15" s="108" customFormat="1" ht="24.75" customHeight="1">
      <c r="A11" s="339" t="s">
        <v>137</v>
      </c>
      <c r="B11" s="164">
        <v>22</v>
      </c>
      <c r="C11" s="130" t="s">
        <v>20</v>
      </c>
      <c r="D11" s="151">
        <v>16</v>
      </c>
      <c r="E11" s="131">
        <f t="shared" si="0"/>
        <v>279</v>
      </c>
      <c r="F11" s="132">
        <f>'集計（みなし及び福祉用具除く事業所数） (2)'!E24</f>
        <v>15</v>
      </c>
      <c r="G11" s="133">
        <f>'集計（みなし及び福祉用具除く事業所数） (2)'!V24</f>
        <v>264</v>
      </c>
      <c r="H11" s="131">
        <f t="shared" si="1"/>
        <v>49</v>
      </c>
      <c r="I11" s="132">
        <f>'集計（みなし及び福祉用具除く派遣先数） (2)'!E24</f>
        <v>7</v>
      </c>
      <c r="J11" s="133">
        <f>'集計（みなし及び福祉用具除く派遣先数） (2)'!V24</f>
        <v>42</v>
      </c>
      <c r="K11" s="134"/>
      <c r="L11" s="148">
        <f t="shared" si="2"/>
        <v>0.4666666666666667</v>
      </c>
      <c r="M11" s="148">
        <f t="shared" si="3"/>
        <v>0.1590909090909091</v>
      </c>
      <c r="O11" s="130"/>
    </row>
    <row r="12" spans="1:15" s="108" customFormat="1" ht="24.75" customHeight="1">
      <c r="A12" s="340"/>
      <c r="B12" s="164">
        <v>6</v>
      </c>
      <c r="C12" s="130" t="s">
        <v>15</v>
      </c>
      <c r="D12" s="151">
        <v>16</v>
      </c>
      <c r="E12" s="131">
        <f t="shared" si="0"/>
        <v>203</v>
      </c>
      <c r="F12" s="132">
        <f>'集計（みなし及び福祉用具除く事業所数） (2)'!E19</f>
        <v>10</v>
      </c>
      <c r="G12" s="133">
        <f>'集計（みなし及び福祉用具除く事業所数） (2)'!V19</f>
        <v>193</v>
      </c>
      <c r="H12" s="131">
        <f t="shared" si="1"/>
        <v>50</v>
      </c>
      <c r="I12" s="132">
        <f>'集計（みなし及び福祉用具除く派遣先数） (2)'!E19</f>
        <v>8</v>
      </c>
      <c r="J12" s="133">
        <f>'集計（みなし及び福祉用具除く派遣先数） (2)'!V19</f>
        <v>42</v>
      </c>
      <c r="K12" s="134"/>
      <c r="L12" s="148">
        <f t="shared" si="2"/>
        <v>0.8</v>
      </c>
      <c r="M12" s="148">
        <f t="shared" si="3"/>
        <v>0.21761658031088082</v>
      </c>
      <c r="O12" s="130"/>
    </row>
    <row r="13" spans="1:16" s="108" customFormat="1" ht="24.75" customHeight="1">
      <c r="A13" s="340"/>
      <c r="B13" s="164">
        <v>41</v>
      </c>
      <c r="C13" s="130" t="s">
        <v>131</v>
      </c>
      <c r="D13" s="151">
        <v>5</v>
      </c>
      <c r="E13" s="131">
        <f t="shared" si="0"/>
        <v>182</v>
      </c>
      <c r="F13" s="132">
        <f>'集計（みなし及び福祉用具除く事業所数） (2)'!E27</f>
        <v>14</v>
      </c>
      <c r="G13" s="133">
        <f>'集計（みなし及び福祉用具除く事業所数） (2)'!V27</f>
        <v>168</v>
      </c>
      <c r="H13" s="131">
        <f t="shared" si="1"/>
        <v>44</v>
      </c>
      <c r="I13" s="132">
        <f>'集計（みなし及び福祉用具除く派遣先数） (2)'!E27</f>
        <v>10</v>
      </c>
      <c r="J13" s="133">
        <f>'集計（みなし及び福祉用具除く派遣先数） (2)'!V27</f>
        <v>34</v>
      </c>
      <c r="K13" s="134"/>
      <c r="L13" s="148">
        <f t="shared" si="2"/>
        <v>0.7142857142857143</v>
      </c>
      <c r="M13" s="148">
        <f t="shared" si="3"/>
        <v>0.20238095238095238</v>
      </c>
      <c r="O13" s="130"/>
      <c r="P13" s="108" t="s">
        <v>121</v>
      </c>
    </row>
    <row r="14" spans="1:16" s="108" customFormat="1" ht="24.75" customHeight="1">
      <c r="A14" s="340"/>
      <c r="B14" s="164">
        <v>43</v>
      </c>
      <c r="C14" s="130" t="s">
        <v>127</v>
      </c>
      <c r="D14" s="151">
        <v>17</v>
      </c>
      <c r="E14" s="131">
        <f t="shared" si="0"/>
        <v>158</v>
      </c>
      <c r="F14" s="132">
        <f>'集計（みなし及び福祉用具除く事業所数） (2)'!E17</f>
        <v>6</v>
      </c>
      <c r="G14" s="133">
        <f>'集計（みなし及び福祉用具除く事業所数） (2)'!V17</f>
        <v>152</v>
      </c>
      <c r="H14" s="131">
        <f t="shared" si="1"/>
        <v>40</v>
      </c>
      <c r="I14" s="132">
        <f>'集計（みなし及び福祉用具除く派遣先数） (2)'!E17</f>
        <v>6</v>
      </c>
      <c r="J14" s="133">
        <f>'集計（みなし及び福祉用具除く派遣先数） (2)'!V17</f>
        <v>34</v>
      </c>
      <c r="K14" s="134"/>
      <c r="L14" s="148">
        <f t="shared" si="2"/>
        <v>1</v>
      </c>
      <c r="M14" s="148">
        <f t="shared" si="3"/>
        <v>0.2236842105263158</v>
      </c>
      <c r="O14" s="130"/>
      <c r="P14" s="108" t="s">
        <v>123</v>
      </c>
    </row>
    <row r="15" spans="1:16" s="108" customFormat="1" ht="24.75" customHeight="1">
      <c r="A15" s="340"/>
      <c r="B15" s="165">
        <v>8</v>
      </c>
      <c r="C15" s="130" t="s">
        <v>128</v>
      </c>
      <c r="D15" s="151">
        <v>15</v>
      </c>
      <c r="E15" s="131">
        <f t="shared" si="0"/>
        <v>156</v>
      </c>
      <c r="F15" s="132">
        <f>'集計（みなし及び福祉用具除く事業所数） (2)'!E18</f>
        <v>10</v>
      </c>
      <c r="G15" s="133">
        <f>'集計（みなし及び福祉用具除く事業所数） (2)'!V18</f>
        <v>146</v>
      </c>
      <c r="H15" s="131">
        <f t="shared" si="1"/>
        <v>18</v>
      </c>
      <c r="I15" s="132">
        <f>'集計（みなし及び福祉用具除く派遣先数） (2)'!E18</f>
        <v>8</v>
      </c>
      <c r="J15" s="133">
        <f>'集計（みなし及び福祉用具除く派遣先数） (2)'!V18</f>
        <v>10</v>
      </c>
      <c r="K15" s="134"/>
      <c r="L15" s="148">
        <f t="shared" si="2"/>
        <v>0.8</v>
      </c>
      <c r="M15" s="148">
        <f t="shared" si="3"/>
        <v>0.0684931506849315</v>
      </c>
      <c r="O15" s="130"/>
      <c r="P15" s="108">
        <f>SUM(D11:D17)</f>
        <v>88</v>
      </c>
    </row>
    <row r="16" spans="1:15" s="108" customFormat="1" ht="24.75" customHeight="1">
      <c r="A16" s="340"/>
      <c r="B16" s="164">
        <v>38</v>
      </c>
      <c r="C16" s="130" t="s">
        <v>1</v>
      </c>
      <c r="D16" s="151">
        <v>17</v>
      </c>
      <c r="E16" s="131">
        <f t="shared" si="0"/>
        <v>152</v>
      </c>
      <c r="F16" s="132">
        <f>'集計（みなし及び福祉用具除く事業所数） (2)'!E5</f>
        <v>6</v>
      </c>
      <c r="G16" s="133">
        <f>'集計（みなし及び福祉用具除く事業所数） (2)'!V5</f>
        <v>146</v>
      </c>
      <c r="H16" s="131">
        <f t="shared" si="1"/>
        <v>24</v>
      </c>
      <c r="I16" s="132">
        <f>'集計（みなし及び福祉用具除く派遣先数） (2)'!E5</f>
        <v>6</v>
      </c>
      <c r="J16" s="133">
        <f>'集計（みなし及び福祉用具除く派遣先数） (2)'!V5</f>
        <v>18</v>
      </c>
      <c r="K16" s="134"/>
      <c r="L16" s="148">
        <f t="shared" si="2"/>
        <v>1</v>
      </c>
      <c r="M16" s="148">
        <f t="shared" si="3"/>
        <v>0.1232876712328767</v>
      </c>
      <c r="O16" s="130"/>
    </row>
    <row r="17" spans="1:15" s="108" customFormat="1" ht="24.75" customHeight="1" thickBot="1">
      <c r="A17" s="338"/>
      <c r="B17" s="164">
        <v>15</v>
      </c>
      <c r="C17" s="130" t="s">
        <v>126</v>
      </c>
      <c r="D17" s="151">
        <v>2</v>
      </c>
      <c r="E17" s="131">
        <f t="shared" si="0"/>
        <v>134</v>
      </c>
      <c r="F17" s="132">
        <f>'集計（みなし及び福祉用具除く事業所数） (2)'!E14</f>
        <v>9</v>
      </c>
      <c r="G17" s="133">
        <f>'集計（みなし及び福祉用具除く事業所数） (2)'!V14</f>
        <v>125</v>
      </c>
      <c r="H17" s="131">
        <f t="shared" si="1"/>
        <v>10</v>
      </c>
      <c r="I17" s="132">
        <f>'集計（みなし及び福祉用具除く派遣先数） (2)'!E14</f>
        <v>6</v>
      </c>
      <c r="J17" s="133">
        <f>'集計（みなし及び福祉用具除く派遣先数） (2)'!V14</f>
        <v>4</v>
      </c>
      <c r="K17" s="134"/>
      <c r="L17" s="148">
        <f t="shared" si="2"/>
        <v>0.6666666666666666</v>
      </c>
      <c r="M17" s="148">
        <f t="shared" si="3"/>
        <v>0.032</v>
      </c>
      <c r="O17" s="130"/>
    </row>
    <row r="18" spans="1:16" s="108" customFormat="1" ht="24.75" customHeight="1">
      <c r="A18" s="339" t="s">
        <v>133</v>
      </c>
      <c r="B18" s="164">
        <v>28</v>
      </c>
      <c r="C18" s="130" t="s">
        <v>22</v>
      </c>
      <c r="D18" s="151">
        <v>8</v>
      </c>
      <c r="E18" s="131">
        <f t="shared" si="0"/>
        <v>119</v>
      </c>
      <c r="F18" s="132">
        <f>'集計（みなし及び福祉用具除く事業所数） (2)'!E26</f>
        <v>5</v>
      </c>
      <c r="G18" s="133">
        <f>'集計（みなし及び福祉用具除く事業所数） (2)'!V26</f>
        <v>114</v>
      </c>
      <c r="H18" s="131">
        <f t="shared" si="1"/>
        <v>4</v>
      </c>
      <c r="I18" s="132">
        <f>'集計（みなし及び福祉用具除く派遣先数） (2)'!E26</f>
        <v>4</v>
      </c>
      <c r="J18" s="133">
        <f>'集計（みなし及び福祉用具除く派遣先数） (2)'!V26</f>
        <v>0</v>
      </c>
      <c r="K18" s="134"/>
      <c r="L18" s="148">
        <f t="shared" si="2"/>
        <v>0.8</v>
      </c>
      <c r="M18" s="148">
        <f t="shared" si="3"/>
        <v>0</v>
      </c>
      <c r="O18" s="130"/>
      <c r="P18" s="108" t="s">
        <v>129</v>
      </c>
    </row>
    <row r="19" spans="1:16" s="108" customFormat="1" ht="24.75" customHeight="1">
      <c r="A19" s="340"/>
      <c r="B19" s="164">
        <v>39</v>
      </c>
      <c r="C19" s="130" t="s">
        <v>25</v>
      </c>
      <c r="D19" s="151">
        <v>12</v>
      </c>
      <c r="E19" s="131">
        <f t="shared" si="0"/>
        <v>104</v>
      </c>
      <c r="F19" s="132">
        <f>'集計（みなし及び福祉用具除く事業所数） (2)'!E29</f>
        <v>6</v>
      </c>
      <c r="G19" s="133">
        <f>'集計（みなし及び福祉用具除く事業所数） (2)'!V29</f>
        <v>98</v>
      </c>
      <c r="H19" s="131">
        <f t="shared" si="1"/>
        <v>41</v>
      </c>
      <c r="I19" s="132">
        <f>'集計（みなし及び福祉用具除く派遣先数） (2)'!E29</f>
        <v>5</v>
      </c>
      <c r="J19" s="133">
        <f>'集計（みなし及び福祉用具除く派遣先数） (2)'!V29</f>
        <v>36</v>
      </c>
      <c r="K19" s="134"/>
      <c r="L19" s="148">
        <f t="shared" si="2"/>
        <v>0.8333333333333334</v>
      </c>
      <c r="M19" s="148">
        <f t="shared" si="3"/>
        <v>0.3673469387755102</v>
      </c>
      <c r="O19" s="130"/>
      <c r="P19" s="108" t="s">
        <v>123</v>
      </c>
    </row>
    <row r="20" spans="1:16" s="108" customFormat="1" ht="24.75" customHeight="1">
      <c r="A20" s="340"/>
      <c r="B20" s="164">
        <v>10</v>
      </c>
      <c r="C20" s="130" t="s">
        <v>11</v>
      </c>
      <c r="D20" s="151">
        <v>17</v>
      </c>
      <c r="E20" s="135">
        <f t="shared" si="0"/>
        <v>101</v>
      </c>
      <c r="F20" s="132">
        <f>'集計（みなし及び福祉用具除く事業所数） (2)'!E15</f>
        <v>7</v>
      </c>
      <c r="G20" s="133">
        <f>'集計（みなし及び福祉用具除く事業所数） (2)'!V15</f>
        <v>94</v>
      </c>
      <c r="H20" s="135">
        <f t="shared" si="1"/>
        <v>15</v>
      </c>
      <c r="I20" s="132">
        <f>'集計（みなし及び福祉用具除く派遣先数） (2)'!E15</f>
        <v>5</v>
      </c>
      <c r="J20" s="133">
        <f>'集計（みなし及び福祉用具除く派遣先数） (2)'!V15</f>
        <v>10</v>
      </c>
      <c r="K20" s="134"/>
      <c r="L20" s="148">
        <f t="shared" si="2"/>
        <v>0.7142857142857143</v>
      </c>
      <c r="M20" s="148">
        <f t="shared" si="3"/>
        <v>0.10638297872340426</v>
      </c>
      <c r="O20" s="130"/>
      <c r="P20" s="108">
        <f>SUM(D18:D22)</f>
        <v>55</v>
      </c>
    </row>
    <row r="21" spans="1:15" s="108" customFormat="1" ht="24.75" customHeight="1">
      <c r="A21" s="340"/>
      <c r="B21" s="164">
        <v>4</v>
      </c>
      <c r="C21" s="130" t="s">
        <v>26</v>
      </c>
      <c r="D21" s="151">
        <v>15</v>
      </c>
      <c r="E21" s="131">
        <f t="shared" si="0"/>
        <v>96</v>
      </c>
      <c r="F21" s="132">
        <f>'集計（みなし及び福祉用具除く事業所数） (2)'!E30</f>
        <v>4</v>
      </c>
      <c r="G21" s="133">
        <f>'集計（みなし及び福祉用具除く事業所数） (2)'!V30</f>
        <v>92</v>
      </c>
      <c r="H21" s="131">
        <f t="shared" si="1"/>
        <v>37</v>
      </c>
      <c r="I21" s="132">
        <f>'集計（みなし及び福祉用具除く派遣先数） (2)'!E30</f>
        <v>4</v>
      </c>
      <c r="J21" s="133">
        <f>'集計（みなし及び福祉用具除く派遣先数） (2)'!V30</f>
        <v>33</v>
      </c>
      <c r="K21" s="134"/>
      <c r="L21" s="148">
        <f t="shared" si="2"/>
        <v>1</v>
      </c>
      <c r="M21" s="148">
        <f t="shared" si="3"/>
        <v>0.358695652173913</v>
      </c>
      <c r="O21" s="130"/>
    </row>
    <row r="22" spans="1:15" s="108" customFormat="1" ht="24.75" customHeight="1" thickBot="1">
      <c r="A22" s="338"/>
      <c r="B22" s="164">
        <v>11</v>
      </c>
      <c r="C22" s="130" t="s">
        <v>21</v>
      </c>
      <c r="D22" s="151">
        <v>3</v>
      </c>
      <c r="E22" s="131">
        <f t="shared" si="0"/>
        <v>93</v>
      </c>
      <c r="F22" s="132">
        <f>'集計（みなし及び福祉用具除く事業所数） (2)'!E25</f>
        <v>5</v>
      </c>
      <c r="G22" s="133">
        <f>'集計（みなし及び福祉用具除く事業所数） (2)'!V25</f>
        <v>88</v>
      </c>
      <c r="H22" s="131">
        <f t="shared" si="1"/>
        <v>5</v>
      </c>
      <c r="I22" s="132">
        <f>'集計（みなし及び福祉用具除く派遣先数） (2)'!E25</f>
        <v>5</v>
      </c>
      <c r="J22" s="133">
        <f>'集計（みなし及び福祉用具除く派遣先数） (2)'!V25</f>
        <v>0</v>
      </c>
      <c r="K22" s="134"/>
      <c r="L22" s="148">
        <f t="shared" si="2"/>
        <v>1</v>
      </c>
      <c r="M22" s="148">
        <f t="shared" si="3"/>
        <v>0</v>
      </c>
      <c r="O22" s="130"/>
    </row>
    <row r="23" spans="1:16" s="108" customFormat="1" ht="24.75" customHeight="1">
      <c r="A23" s="341" t="s">
        <v>134</v>
      </c>
      <c r="B23" s="165">
        <v>32</v>
      </c>
      <c r="C23" s="130" t="s">
        <v>16</v>
      </c>
      <c r="D23" s="151">
        <v>4</v>
      </c>
      <c r="E23" s="131">
        <f t="shared" si="0"/>
        <v>87</v>
      </c>
      <c r="F23" s="132">
        <f>'集計（みなし及び福祉用具除く事業所数） (2)'!E20</f>
        <v>6</v>
      </c>
      <c r="G23" s="133">
        <f>'集計（みなし及び福祉用具除く事業所数） (2)'!V20</f>
        <v>81</v>
      </c>
      <c r="H23" s="131">
        <f t="shared" si="1"/>
        <v>4</v>
      </c>
      <c r="I23" s="132">
        <f>'集計（みなし及び福祉用具除く派遣先数） (2)'!E20</f>
        <v>4</v>
      </c>
      <c r="J23" s="133">
        <f>'集計（みなし及び福祉用具除く派遣先数） (2)'!V20</f>
        <v>0</v>
      </c>
      <c r="K23" s="134"/>
      <c r="L23" s="148">
        <f t="shared" si="2"/>
        <v>0.6666666666666666</v>
      </c>
      <c r="M23" s="148">
        <f t="shared" si="3"/>
        <v>0</v>
      </c>
      <c r="O23" s="130"/>
      <c r="P23" s="108" t="s">
        <v>130</v>
      </c>
    </row>
    <row r="24" spans="1:16" s="108" customFormat="1" ht="24.75" customHeight="1">
      <c r="A24" s="340"/>
      <c r="B24" s="165">
        <v>42</v>
      </c>
      <c r="C24" s="130" t="s">
        <v>7</v>
      </c>
      <c r="D24" s="151">
        <v>12</v>
      </c>
      <c r="E24" s="131">
        <f t="shared" si="0"/>
        <v>87</v>
      </c>
      <c r="F24" s="132">
        <f>'集計（みなし及び福祉用具除く事業所数） (2)'!E11</f>
        <v>7</v>
      </c>
      <c r="G24" s="133">
        <f>'集計（みなし及び福祉用具除く事業所数） (2)'!V11</f>
        <v>80</v>
      </c>
      <c r="H24" s="131">
        <f t="shared" si="1"/>
        <v>55</v>
      </c>
      <c r="I24" s="132">
        <f>'集計（みなし及び福祉用具除く派遣先数） (2)'!E11</f>
        <v>7</v>
      </c>
      <c r="J24" s="133">
        <f>'集計（みなし及び福祉用具除く派遣先数） (2)'!V11</f>
        <v>48</v>
      </c>
      <c r="K24" s="134"/>
      <c r="L24" s="148">
        <f t="shared" si="2"/>
        <v>1</v>
      </c>
      <c r="M24" s="148">
        <f t="shared" si="3"/>
        <v>0.6</v>
      </c>
      <c r="O24" s="130"/>
      <c r="P24" s="108" t="s">
        <v>123</v>
      </c>
    </row>
    <row r="25" spans="1:16" s="108" customFormat="1" ht="24.75" customHeight="1" thickBot="1">
      <c r="A25" s="340"/>
      <c r="B25" s="164">
        <v>33</v>
      </c>
      <c r="C25" s="130" t="s">
        <v>24</v>
      </c>
      <c r="D25" s="151">
        <v>6</v>
      </c>
      <c r="E25" s="131">
        <f t="shared" si="0"/>
        <v>78</v>
      </c>
      <c r="F25" s="132">
        <f>'集計（みなし及び福祉用具除く事業所数） (2)'!E28</f>
        <v>6</v>
      </c>
      <c r="G25" s="133">
        <f>'集計（みなし及び福祉用具除く事業所数） (2)'!V28</f>
        <v>72</v>
      </c>
      <c r="H25" s="131">
        <f t="shared" si="1"/>
        <v>3</v>
      </c>
      <c r="I25" s="132">
        <f>'集計（みなし及び福祉用具除く派遣先数） (2)'!E28</f>
        <v>3</v>
      </c>
      <c r="J25" s="133">
        <f>'集計（みなし及び福祉用具除く派遣先数） (2)'!V28</f>
        <v>0</v>
      </c>
      <c r="K25" s="134"/>
      <c r="L25" s="148">
        <f t="shared" si="2"/>
        <v>0.5</v>
      </c>
      <c r="M25" s="148">
        <f t="shared" si="3"/>
        <v>0</v>
      </c>
      <c r="O25" s="130"/>
      <c r="P25" s="108">
        <f>SUM(D23:D25)</f>
        <v>22</v>
      </c>
    </row>
    <row r="26" spans="1:16" s="108" customFormat="1" ht="24.75" customHeight="1">
      <c r="A26" s="339" t="s">
        <v>135</v>
      </c>
      <c r="B26" s="164">
        <v>23</v>
      </c>
      <c r="C26" s="130" t="s">
        <v>17</v>
      </c>
      <c r="D26" s="151">
        <v>11</v>
      </c>
      <c r="E26" s="131">
        <f t="shared" si="0"/>
        <v>77</v>
      </c>
      <c r="F26" s="132">
        <f>'集計（みなし及び福祉用具除く事業所数） (2)'!E21</f>
        <v>5</v>
      </c>
      <c r="G26" s="133">
        <f>'集計（みなし及び福祉用具除く事業所数） (2)'!V21</f>
        <v>72</v>
      </c>
      <c r="H26" s="131">
        <f t="shared" si="1"/>
        <v>7</v>
      </c>
      <c r="I26" s="132">
        <f>'集計（みなし及び福祉用具除く派遣先数） (2)'!E21</f>
        <v>4</v>
      </c>
      <c r="J26" s="133">
        <f>'集計（みなし及び福祉用具除く派遣先数） (2)'!V21</f>
        <v>3</v>
      </c>
      <c r="K26" s="134"/>
      <c r="L26" s="148">
        <f t="shared" si="2"/>
        <v>0.8</v>
      </c>
      <c r="M26" s="148">
        <f t="shared" si="3"/>
        <v>0.041666666666666664</v>
      </c>
      <c r="O26" s="130"/>
      <c r="P26" s="108" t="s">
        <v>123</v>
      </c>
    </row>
    <row r="27" spans="1:16" s="108" customFormat="1" ht="24.75" customHeight="1" thickBot="1">
      <c r="A27" s="338"/>
      <c r="B27" s="164">
        <v>18</v>
      </c>
      <c r="C27" s="130" t="s">
        <v>28</v>
      </c>
      <c r="D27" s="151">
        <v>3</v>
      </c>
      <c r="E27" s="131">
        <f t="shared" si="0"/>
        <v>52</v>
      </c>
      <c r="F27" s="132">
        <f>'集計（みなし及び福祉用具除く事業所数） (2)'!E32</f>
        <v>4</v>
      </c>
      <c r="G27" s="133">
        <f>'集計（みなし及び福祉用具除く事業所数） (2)'!V32</f>
        <v>48</v>
      </c>
      <c r="H27" s="131">
        <f t="shared" si="1"/>
        <v>18</v>
      </c>
      <c r="I27" s="132">
        <f>'集計（みなし及び福祉用具除く派遣先数） (2)'!E32</f>
        <v>0</v>
      </c>
      <c r="J27" s="133">
        <f>'集計（みなし及び福祉用具除く派遣先数） (2)'!V32</f>
        <v>18</v>
      </c>
      <c r="K27" s="134"/>
      <c r="L27" s="148">
        <f t="shared" si="2"/>
        <v>0</v>
      </c>
      <c r="M27" s="148">
        <f t="shared" si="3"/>
        <v>0.375</v>
      </c>
      <c r="O27" s="130"/>
      <c r="P27" s="108">
        <v>32</v>
      </c>
    </row>
    <row r="28" spans="1:16" s="108" customFormat="1" ht="24.75" customHeight="1">
      <c r="A28" s="341" t="s">
        <v>138</v>
      </c>
      <c r="B28" s="164">
        <v>35</v>
      </c>
      <c r="C28" s="130" t="s">
        <v>27</v>
      </c>
      <c r="D28" s="151">
        <v>2</v>
      </c>
      <c r="E28" s="131">
        <f t="shared" si="0"/>
        <v>43</v>
      </c>
      <c r="F28" s="132">
        <f>'集計（みなし及び福祉用具除く事業所数） (2)'!E31</f>
        <v>1</v>
      </c>
      <c r="G28" s="133">
        <f>'集計（みなし及び福祉用具除く事業所数） (2)'!V31</f>
        <v>42</v>
      </c>
      <c r="H28" s="131">
        <f t="shared" si="1"/>
        <v>13</v>
      </c>
      <c r="I28" s="132">
        <f>'集計（みなし及び福祉用具除く派遣先数） (2)'!E31</f>
        <v>1</v>
      </c>
      <c r="J28" s="133">
        <f>'集計（みなし及び福祉用具除く派遣先数） (2)'!V31</f>
        <v>12</v>
      </c>
      <c r="K28" s="134"/>
      <c r="L28" s="148">
        <f t="shared" si="2"/>
        <v>1</v>
      </c>
      <c r="M28" s="148">
        <f t="shared" si="3"/>
        <v>0.2857142857142857</v>
      </c>
      <c r="O28" s="130"/>
      <c r="P28" s="108" t="s">
        <v>132</v>
      </c>
    </row>
    <row r="29" spans="1:16" s="108" customFormat="1" ht="24.75" customHeight="1">
      <c r="A29" s="340"/>
      <c r="B29" s="164">
        <v>27</v>
      </c>
      <c r="C29" s="130" t="s">
        <v>125</v>
      </c>
      <c r="D29" s="151">
        <v>4</v>
      </c>
      <c r="E29" s="131">
        <f t="shared" si="0"/>
        <v>36</v>
      </c>
      <c r="F29" s="132">
        <f>'集計（みなし及び福祉用具除く事業所数） (2)'!E12</f>
        <v>2</v>
      </c>
      <c r="G29" s="133">
        <f>'集計（みなし及び福祉用具除く事業所数） (2)'!V12</f>
        <v>34</v>
      </c>
      <c r="H29" s="131">
        <f t="shared" si="1"/>
        <v>8</v>
      </c>
      <c r="I29" s="132">
        <f>'集計（みなし及び福祉用具除く派遣先数） (2)'!E12</f>
        <v>2</v>
      </c>
      <c r="J29" s="133">
        <f>'集計（みなし及び福祉用具除く派遣先数） (2)'!V12</f>
        <v>6</v>
      </c>
      <c r="K29" s="134"/>
      <c r="L29" s="148">
        <f t="shared" si="2"/>
        <v>1</v>
      </c>
      <c r="M29" s="148">
        <f t="shared" si="3"/>
        <v>0.17647058823529413</v>
      </c>
      <c r="O29" s="130"/>
      <c r="P29" s="108" t="s">
        <v>123</v>
      </c>
    </row>
    <row r="30" spans="1:16" s="108" customFormat="1" ht="24.75" customHeight="1">
      <c r="A30" s="340"/>
      <c r="B30" s="164">
        <v>9</v>
      </c>
      <c r="C30" s="130" t="s">
        <v>122</v>
      </c>
      <c r="D30" s="151">
        <v>2</v>
      </c>
      <c r="E30" s="131">
        <f t="shared" si="0"/>
        <v>30</v>
      </c>
      <c r="F30" s="132">
        <f>'集計（みなし及び福祉用具除く事業所数） (2)'!E7</f>
        <v>2</v>
      </c>
      <c r="G30" s="133">
        <f>'集計（みなし及び福祉用具除く事業所数） (2)'!V7</f>
        <v>28</v>
      </c>
      <c r="H30" s="131">
        <f t="shared" si="1"/>
        <v>22</v>
      </c>
      <c r="I30" s="132">
        <f>'集計（みなし及び福祉用具除く派遣先数） (2)'!E7</f>
        <v>2</v>
      </c>
      <c r="J30" s="133">
        <f>'集計（みなし及び福祉用具除く派遣先数） (2)'!V7</f>
        <v>20</v>
      </c>
      <c r="K30" s="134"/>
      <c r="L30" s="148">
        <f t="shared" si="2"/>
        <v>1</v>
      </c>
      <c r="M30" s="148">
        <f t="shared" si="3"/>
        <v>0.7142857142857143</v>
      </c>
      <c r="O30" s="130"/>
      <c r="P30" s="108">
        <f>SUM(D28:D31)</f>
        <v>18</v>
      </c>
    </row>
    <row r="31" spans="1:15" s="108" customFormat="1" ht="24.75" customHeight="1" thickBot="1">
      <c r="A31" s="340"/>
      <c r="B31" s="164">
        <v>37</v>
      </c>
      <c r="C31" s="130" t="s">
        <v>18</v>
      </c>
      <c r="D31" s="151">
        <v>10</v>
      </c>
      <c r="E31" s="131">
        <f t="shared" si="0"/>
        <v>23</v>
      </c>
      <c r="F31" s="132">
        <f>'集計（みなし及び福祉用具除く事業所数） (2)'!E22</f>
        <v>2</v>
      </c>
      <c r="G31" s="133">
        <f>'集計（みなし及び福祉用具除く事業所数） (2)'!V22</f>
        <v>21</v>
      </c>
      <c r="H31" s="131">
        <f t="shared" si="1"/>
        <v>12</v>
      </c>
      <c r="I31" s="132">
        <f>'集計（みなし及び福祉用具除く派遣先数） (2)'!E22</f>
        <v>1</v>
      </c>
      <c r="J31" s="133">
        <f>'集計（みなし及び福祉用具除く派遣先数） (2)'!V22</f>
        <v>11</v>
      </c>
      <c r="K31" s="134"/>
      <c r="L31" s="148">
        <f t="shared" si="2"/>
        <v>0.5</v>
      </c>
      <c r="M31" s="148">
        <f t="shared" si="3"/>
        <v>0.5238095238095238</v>
      </c>
      <c r="O31" s="130"/>
    </row>
    <row r="32" spans="1:16" s="108" customFormat="1" ht="24.75" customHeight="1">
      <c r="A32" s="345" t="s">
        <v>136</v>
      </c>
      <c r="B32" s="164">
        <v>34</v>
      </c>
      <c r="C32" s="130" t="s">
        <v>6</v>
      </c>
      <c r="D32" s="151">
        <v>4</v>
      </c>
      <c r="E32" s="131">
        <f t="shared" si="0"/>
        <v>17</v>
      </c>
      <c r="F32" s="132">
        <f>'集計（みなし及び福祉用具除く事業所数） (2)'!E8</f>
        <v>1</v>
      </c>
      <c r="G32" s="133">
        <f>'集計（みなし及び福祉用具除く事業所数） (2)'!V8</f>
        <v>16</v>
      </c>
      <c r="H32" s="131">
        <f t="shared" si="1"/>
        <v>9</v>
      </c>
      <c r="I32" s="132">
        <f>'集計（みなし及び福祉用具除く派遣先数） (2)'!E8</f>
        <v>1</v>
      </c>
      <c r="J32" s="133">
        <f>'集計（みなし及び福祉用具除く派遣先数） (2)'!V8</f>
        <v>8</v>
      </c>
      <c r="K32" s="134"/>
      <c r="L32" s="148">
        <f t="shared" si="2"/>
        <v>1</v>
      </c>
      <c r="M32" s="148">
        <f t="shared" si="3"/>
        <v>0.5</v>
      </c>
      <c r="O32" s="130"/>
      <c r="P32" s="108" t="s">
        <v>123</v>
      </c>
    </row>
    <row r="33" spans="1:16" s="108" customFormat="1" ht="24.75" customHeight="1" thickBot="1">
      <c r="A33" s="338"/>
      <c r="B33" s="166">
        <v>3</v>
      </c>
      <c r="C33" s="109" t="s">
        <v>29</v>
      </c>
      <c r="D33" s="152">
        <v>2</v>
      </c>
      <c r="E33" s="136">
        <f t="shared" si="0"/>
        <v>9</v>
      </c>
      <c r="F33" s="137">
        <f>'集計（みなし及び福祉用具除く事業所数） (2)'!E33</f>
        <v>1</v>
      </c>
      <c r="G33" s="138">
        <f>'集計（みなし及び福祉用具除く事業所数） (2)'!V33</f>
        <v>8</v>
      </c>
      <c r="H33" s="136">
        <f t="shared" si="1"/>
        <v>5</v>
      </c>
      <c r="I33" s="137">
        <f>'集計（みなし及び福祉用具除く派遣先数） (2)'!E33</f>
        <v>1</v>
      </c>
      <c r="J33" s="138">
        <f>'集計（みなし及び福祉用具除く派遣先数） (2)'!V33</f>
        <v>4</v>
      </c>
      <c r="K33" s="139"/>
      <c r="L33" s="149">
        <f t="shared" si="2"/>
        <v>1</v>
      </c>
      <c r="M33" s="150">
        <f t="shared" si="3"/>
        <v>0.5</v>
      </c>
      <c r="O33" s="109"/>
      <c r="P33" s="108">
        <v>60</v>
      </c>
    </row>
    <row r="34" spans="1:15" ht="28.5" customHeight="1" thickBot="1">
      <c r="A34" s="111" t="s">
        <v>142</v>
      </c>
      <c r="B34" s="155"/>
      <c r="C34" s="167" t="s">
        <v>141</v>
      </c>
      <c r="D34" s="153">
        <f>SUM(D4:D33)</f>
        <v>340</v>
      </c>
      <c r="E34" s="140">
        <f aca="true" t="shared" si="4" ref="E34:J34">SUM(E4:E33)</f>
        <v>6000</v>
      </c>
      <c r="F34" s="141">
        <f t="shared" si="4"/>
        <v>318</v>
      </c>
      <c r="G34" s="142">
        <f t="shared" si="4"/>
        <v>5682</v>
      </c>
      <c r="H34" s="140">
        <f t="shared" si="4"/>
        <v>1052</v>
      </c>
      <c r="I34" s="141">
        <f t="shared" si="4"/>
        <v>202</v>
      </c>
      <c r="J34" s="142">
        <f t="shared" si="4"/>
        <v>850</v>
      </c>
      <c r="K34" s="143"/>
      <c r="L34" s="154">
        <f t="shared" si="2"/>
        <v>0.6352201257861635</v>
      </c>
      <c r="M34" s="154">
        <f t="shared" si="3"/>
        <v>0.1495952129531855</v>
      </c>
      <c r="O34" s="58"/>
    </row>
    <row r="35" spans="1:3" ht="13.5">
      <c r="A35" s="111"/>
      <c r="B35" s="111"/>
      <c r="C35" s="111"/>
    </row>
    <row r="42" spans="5:8" ht="13.5">
      <c r="E42" s="108"/>
      <c r="H42" s="108"/>
    </row>
    <row r="43" spans="5:8" ht="13.5">
      <c r="E43" s="112"/>
      <c r="H43" s="112"/>
    </row>
    <row r="44" spans="5:8" ht="13.5">
      <c r="E44" s="112"/>
      <c r="H44" s="112"/>
    </row>
    <row r="45" spans="5:8" ht="13.5">
      <c r="E45" s="112"/>
      <c r="H45" s="112"/>
    </row>
    <row r="46" spans="5:8" ht="13.5">
      <c r="E46" s="112"/>
      <c r="H46" s="112"/>
    </row>
    <row r="47" spans="5:8" ht="13.5">
      <c r="E47" s="112"/>
      <c r="H47" s="112"/>
    </row>
    <row r="48" spans="5:8" ht="13.5">
      <c r="E48" s="112"/>
      <c r="H48" s="112"/>
    </row>
  </sheetData>
  <mergeCells count="17">
    <mergeCell ref="A32:A33"/>
    <mergeCell ref="A4:A10"/>
    <mergeCell ref="A11:A17"/>
    <mergeCell ref="A28:A31"/>
    <mergeCell ref="A26:A27"/>
    <mergeCell ref="A2:A3"/>
    <mergeCell ref="A18:A22"/>
    <mergeCell ref="A23:A25"/>
    <mergeCell ref="C2:C3"/>
    <mergeCell ref="B2:B3"/>
    <mergeCell ref="L2:L3"/>
    <mergeCell ref="M2:M3"/>
    <mergeCell ref="O2:O3"/>
    <mergeCell ref="D2:D3"/>
    <mergeCell ref="E2:G2"/>
    <mergeCell ref="H2:J2"/>
    <mergeCell ref="K2:K3"/>
  </mergeCells>
  <printOptions/>
  <pageMargins left="0.76" right="0.7874015748031497" top="1.24" bottom="0.7874015748031497" header="0.72" footer="0.5118110236220472"/>
  <pageSetup horizontalDpi="600" verticalDpi="600" orientation="portrait" paperSize="9" scale="89" r:id="rId1"/>
  <headerFooter alignWithMargins="0">
    <oddHeader>&amp;L&amp;18&amp;Y○介護相談員派遣状況（訪問看護、訪問リハ、居宅療養管理指導、福祉用具貸与・販売を除く）</oddHeader>
  </headerFooter>
  <rowBreaks count="1" manualBreakCount="1">
    <brk id="47" max="255" man="1"/>
  </rowBreaks>
  <colBreaks count="1" manualBreakCount="1">
    <brk id="14" min="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SheetLayoutView="100" workbookViewId="0" topLeftCell="A1">
      <pane xSplit="1" ySplit="3" topLeftCell="I10" activePane="bottomRight" state="frozen"/>
      <selection pane="topLeft"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9.00390625" defaultRowHeight="13.5"/>
  <cols>
    <col min="1" max="1" width="11.625" style="0" customWidth="1"/>
    <col min="2" max="22" width="6.125" style="0" customWidth="1"/>
  </cols>
  <sheetData>
    <row r="1" ht="14.25" thickBot="1">
      <c r="A1" t="s">
        <v>144</v>
      </c>
    </row>
    <row r="2" spans="1:22" ht="15.75" customHeight="1">
      <c r="A2" s="243"/>
      <c r="B2" s="281" t="s">
        <v>53</v>
      </c>
      <c r="C2" s="282"/>
      <c r="D2" s="282"/>
      <c r="E2" s="333"/>
      <c r="F2" s="281" t="s">
        <v>55</v>
      </c>
      <c r="G2" s="282"/>
      <c r="H2" s="282"/>
      <c r="I2" s="282"/>
      <c r="J2" s="282"/>
      <c r="K2" s="282"/>
      <c r="L2" s="282"/>
      <c r="M2" s="346" t="s">
        <v>110</v>
      </c>
      <c r="N2" s="282"/>
      <c r="O2" s="282"/>
      <c r="P2" s="282"/>
      <c r="Q2" s="282"/>
      <c r="R2" s="282"/>
      <c r="S2" s="282"/>
      <c r="T2" s="329" t="s">
        <v>111</v>
      </c>
      <c r="U2" s="331" t="s">
        <v>109</v>
      </c>
      <c r="V2" s="327" t="s">
        <v>112</v>
      </c>
    </row>
    <row r="3" spans="1:22" ht="15.75" customHeight="1" thickBot="1">
      <c r="A3" s="263"/>
      <c r="B3" s="94" t="s">
        <v>30</v>
      </c>
      <c r="C3" s="95" t="s">
        <v>31</v>
      </c>
      <c r="D3" s="99" t="s">
        <v>32</v>
      </c>
      <c r="E3" s="98" t="s">
        <v>52</v>
      </c>
      <c r="F3" s="97" t="s">
        <v>33</v>
      </c>
      <c r="G3" s="95" t="s">
        <v>36</v>
      </c>
      <c r="H3" s="95" t="s">
        <v>39</v>
      </c>
      <c r="I3" s="95" t="s">
        <v>40</v>
      </c>
      <c r="J3" s="95" t="s">
        <v>41</v>
      </c>
      <c r="K3" s="95" t="s">
        <v>42</v>
      </c>
      <c r="L3" s="95" t="s">
        <v>108</v>
      </c>
      <c r="M3" s="94" t="s">
        <v>33</v>
      </c>
      <c r="N3" s="95" t="s">
        <v>36</v>
      </c>
      <c r="O3" s="95" t="s">
        <v>39</v>
      </c>
      <c r="P3" s="95" t="s">
        <v>40</v>
      </c>
      <c r="Q3" s="95" t="s">
        <v>41</v>
      </c>
      <c r="R3" s="95" t="s">
        <v>42</v>
      </c>
      <c r="S3" s="95" t="s">
        <v>108</v>
      </c>
      <c r="T3" s="330"/>
      <c r="U3" s="332"/>
      <c r="V3" s="328"/>
    </row>
    <row r="4" spans="1:22" ht="15.75" customHeight="1">
      <c r="A4" s="93" t="s">
        <v>0</v>
      </c>
      <c r="B4" s="9">
        <v>12</v>
      </c>
      <c r="C4" s="2">
        <v>9</v>
      </c>
      <c r="D4" s="44">
        <v>2</v>
      </c>
      <c r="E4" s="31">
        <f aca="true" t="shared" si="0" ref="E4:E33">B4+C4+D4</f>
        <v>23</v>
      </c>
      <c r="F4" s="9">
        <v>111</v>
      </c>
      <c r="G4" s="2">
        <v>3</v>
      </c>
      <c r="H4" s="2">
        <v>46</v>
      </c>
      <c r="I4" s="2">
        <v>15</v>
      </c>
      <c r="J4" s="2">
        <v>13</v>
      </c>
      <c r="K4" s="2">
        <v>11</v>
      </c>
      <c r="L4" s="2">
        <v>15</v>
      </c>
      <c r="M4" s="113">
        <v>105</v>
      </c>
      <c r="N4" s="2">
        <v>3</v>
      </c>
      <c r="O4" s="2">
        <v>42</v>
      </c>
      <c r="P4" s="2">
        <v>14</v>
      </c>
      <c r="Q4" s="2">
        <v>11</v>
      </c>
      <c r="R4" s="156">
        <v>8</v>
      </c>
      <c r="S4" s="2">
        <v>12</v>
      </c>
      <c r="T4" s="100">
        <f aca="true" t="shared" si="1" ref="T4:T33">SUM(F4:S4)</f>
        <v>409</v>
      </c>
      <c r="U4" s="31">
        <v>65</v>
      </c>
      <c r="V4" s="31">
        <f aca="true" t="shared" si="2" ref="V4:V33">T4+U4</f>
        <v>474</v>
      </c>
    </row>
    <row r="5" spans="1:22" ht="15.75" customHeight="1">
      <c r="A5" s="89" t="s">
        <v>1</v>
      </c>
      <c r="B5" s="10">
        <v>4</v>
      </c>
      <c r="C5" s="1">
        <v>2</v>
      </c>
      <c r="D5" s="28"/>
      <c r="E5" s="31">
        <f t="shared" si="0"/>
        <v>6</v>
      </c>
      <c r="F5" s="10">
        <v>29</v>
      </c>
      <c r="G5" s="1">
        <v>1</v>
      </c>
      <c r="H5" s="1">
        <v>15</v>
      </c>
      <c r="I5" s="1">
        <v>3</v>
      </c>
      <c r="J5" s="1">
        <v>4</v>
      </c>
      <c r="K5" s="1">
        <v>2</v>
      </c>
      <c r="L5" s="1">
        <v>3</v>
      </c>
      <c r="M5" s="114">
        <v>29</v>
      </c>
      <c r="N5" s="1">
        <v>1</v>
      </c>
      <c r="O5" s="1">
        <v>15</v>
      </c>
      <c r="P5" s="1">
        <v>3</v>
      </c>
      <c r="Q5" s="1">
        <v>4</v>
      </c>
      <c r="R5" s="1">
        <v>2</v>
      </c>
      <c r="S5" s="1">
        <v>3</v>
      </c>
      <c r="T5" s="100">
        <f t="shared" si="1"/>
        <v>114</v>
      </c>
      <c r="U5" s="32">
        <v>32</v>
      </c>
      <c r="V5" s="31">
        <f t="shared" si="2"/>
        <v>146</v>
      </c>
    </row>
    <row r="6" spans="1:22" ht="15.75" customHeight="1">
      <c r="A6" s="89" t="s">
        <v>2</v>
      </c>
      <c r="B6" s="10">
        <v>13</v>
      </c>
      <c r="C6" s="1">
        <v>4</v>
      </c>
      <c r="D6" s="28"/>
      <c r="E6" s="31">
        <f t="shared" si="0"/>
        <v>17</v>
      </c>
      <c r="F6" s="10">
        <v>74</v>
      </c>
      <c r="G6" s="1">
        <v>2</v>
      </c>
      <c r="H6" s="1">
        <v>50</v>
      </c>
      <c r="I6" s="1">
        <v>7</v>
      </c>
      <c r="J6" s="1">
        <v>13</v>
      </c>
      <c r="K6" s="1">
        <v>4</v>
      </c>
      <c r="L6" s="1">
        <v>9</v>
      </c>
      <c r="M6" s="114">
        <v>70</v>
      </c>
      <c r="N6" s="1">
        <v>2</v>
      </c>
      <c r="O6" s="1">
        <v>48</v>
      </c>
      <c r="P6" s="1">
        <v>7</v>
      </c>
      <c r="Q6" s="1">
        <v>13</v>
      </c>
      <c r="R6" s="1">
        <v>4</v>
      </c>
      <c r="S6" s="1">
        <v>9</v>
      </c>
      <c r="T6" s="100">
        <f t="shared" si="1"/>
        <v>312</v>
      </c>
      <c r="U6" s="32">
        <v>34</v>
      </c>
      <c r="V6" s="31">
        <f t="shared" si="2"/>
        <v>346</v>
      </c>
    </row>
    <row r="7" spans="1:22" ht="15.75" customHeight="1">
      <c r="A7" s="89" t="s">
        <v>5</v>
      </c>
      <c r="B7" s="10">
        <v>2</v>
      </c>
      <c r="C7" s="1"/>
      <c r="D7" s="28"/>
      <c r="E7" s="31">
        <f t="shared" si="0"/>
        <v>2</v>
      </c>
      <c r="F7" s="10">
        <v>5</v>
      </c>
      <c r="G7" s="1"/>
      <c r="H7" s="1">
        <v>7</v>
      </c>
      <c r="I7" s="1">
        <v>0</v>
      </c>
      <c r="J7" s="1">
        <v>2</v>
      </c>
      <c r="K7" s="1">
        <v>0</v>
      </c>
      <c r="L7" s="1"/>
      <c r="M7" s="114">
        <v>5</v>
      </c>
      <c r="N7" s="1"/>
      <c r="O7" s="1">
        <v>7</v>
      </c>
      <c r="P7" s="1">
        <v>0</v>
      </c>
      <c r="Q7" s="1">
        <v>2</v>
      </c>
      <c r="R7" s="1"/>
      <c r="S7" s="1"/>
      <c r="T7" s="100">
        <f t="shared" si="1"/>
        <v>28</v>
      </c>
      <c r="U7" s="32"/>
      <c r="V7" s="31">
        <f t="shared" si="2"/>
        <v>28</v>
      </c>
    </row>
    <row r="8" spans="1:22" ht="15.75" customHeight="1">
      <c r="A8" s="89" t="s">
        <v>6</v>
      </c>
      <c r="B8" s="10">
        <v>1</v>
      </c>
      <c r="C8" s="1"/>
      <c r="D8" s="28"/>
      <c r="E8" s="31">
        <f t="shared" si="0"/>
        <v>1</v>
      </c>
      <c r="F8" s="10">
        <v>4</v>
      </c>
      <c r="G8" s="1"/>
      <c r="H8" s="1">
        <v>3</v>
      </c>
      <c r="I8" s="1"/>
      <c r="J8" s="1">
        <v>1</v>
      </c>
      <c r="K8" s="1"/>
      <c r="L8" s="1"/>
      <c r="M8" s="114">
        <v>4</v>
      </c>
      <c r="N8" s="1"/>
      <c r="O8" s="1">
        <v>3</v>
      </c>
      <c r="P8" s="1"/>
      <c r="Q8" s="1">
        <v>1</v>
      </c>
      <c r="R8" s="1"/>
      <c r="S8" s="1"/>
      <c r="T8" s="100">
        <f t="shared" si="1"/>
        <v>16</v>
      </c>
      <c r="U8" s="32">
        <v>0</v>
      </c>
      <c r="V8" s="31">
        <f t="shared" si="2"/>
        <v>16</v>
      </c>
    </row>
    <row r="9" spans="1:22" ht="15.75" customHeight="1">
      <c r="A9" s="89" t="s">
        <v>3</v>
      </c>
      <c r="B9" s="10">
        <v>12</v>
      </c>
      <c r="C9" s="1">
        <v>6</v>
      </c>
      <c r="D9" s="28">
        <v>1</v>
      </c>
      <c r="E9" s="31">
        <f t="shared" si="0"/>
        <v>19</v>
      </c>
      <c r="F9" s="10">
        <v>73</v>
      </c>
      <c r="G9" s="1">
        <v>1</v>
      </c>
      <c r="H9" s="1">
        <v>45</v>
      </c>
      <c r="I9" s="1">
        <v>11</v>
      </c>
      <c r="J9" s="1">
        <v>12</v>
      </c>
      <c r="K9" s="1">
        <v>8</v>
      </c>
      <c r="L9" s="1">
        <v>7</v>
      </c>
      <c r="M9" s="114">
        <v>70</v>
      </c>
      <c r="N9" s="1">
        <v>1</v>
      </c>
      <c r="O9" s="1">
        <v>45</v>
      </c>
      <c r="P9" s="1">
        <v>11</v>
      </c>
      <c r="Q9" s="1">
        <v>12</v>
      </c>
      <c r="R9" s="1">
        <v>8</v>
      </c>
      <c r="S9" s="1">
        <v>7</v>
      </c>
      <c r="T9" s="100">
        <f t="shared" si="1"/>
        <v>311</v>
      </c>
      <c r="U9" s="32">
        <v>43</v>
      </c>
      <c r="V9" s="31">
        <f t="shared" si="2"/>
        <v>354</v>
      </c>
    </row>
    <row r="10" spans="1:22" ht="15.75" customHeight="1">
      <c r="A10" s="89" t="s">
        <v>4</v>
      </c>
      <c r="B10" s="10">
        <v>10</v>
      </c>
      <c r="C10" s="1">
        <v>5</v>
      </c>
      <c r="D10" s="28">
        <v>1</v>
      </c>
      <c r="E10" s="31">
        <f t="shared" si="0"/>
        <v>16</v>
      </c>
      <c r="F10" s="10">
        <v>61</v>
      </c>
      <c r="G10" s="1">
        <v>5</v>
      </c>
      <c r="H10" s="1">
        <v>33</v>
      </c>
      <c r="I10" s="1">
        <v>7</v>
      </c>
      <c r="J10" s="1">
        <v>11</v>
      </c>
      <c r="K10" s="1">
        <v>5</v>
      </c>
      <c r="L10" s="1">
        <v>8</v>
      </c>
      <c r="M10" s="114">
        <v>56</v>
      </c>
      <c r="N10" s="1">
        <v>4</v>
      </c>
      <c r="O10" s="1">
        <v>32</v>
      </c>
      <c r="P10" s="1">
        <v>7</v>
      </c>
      <c r="Q10" s="1">
        <v>10</v>
      </c>
      <c r="R10" s="1">
        <v>5</v>
      </c>
      <c r="S10" s="1">
        <v>8</v>
      </c>
      <c r="T10" s="100">
        <f t="shared" si="1"/>
        <v>252</v>
      </c>
      <c r="U10" s="32">
        <v>19</v>
      </c>
      <c r="V10" s="31">
        <f t="shared" si="2"/>
        <v>271</v>
      </c>
    </row>
    <row r="11" spans="1:22" ht="15.75" customHeight="1">
      <c r="A11" s="89" t="s">
        <v>7</v>
      </c>
      <c r="B11" s="10">
        <v>4</v>
      </c>
      <c r="C11" s="1">
        <v>2</v>
      </c>
      <c r="D11" s="28">
        <v>1</v>
      </c>
      <c r="E11" s="31">
        <f t="shared" si="0"/>
        <v>7</v>
      </c>
      <c r="F11" s="10">
        <v>15</v>
      </c>
      <c r="G11" s="1"/>
      <c r="H11" s="1">
        <v>8</v>
      </c>
      <c r="I11" s="1">
        <v>4</v>
      </c>
      <c r="J11" s="1">
        <v>4</v>
      </c>
      <c r="K11" s="1">
        <v>2</v>
      </c>
      <c r="L11" s="1">
        <v>1</v>
      </c>
      <c r="M11" s="114">
        <v>15</v>
      </c>
      <c r="N11" s="1"/>
      <c r="O11" s="1">
        <v>8</v>
      </c>
      <c r="P11" s="1">
        <v>4</v>
      </c>
      <c r="Q11" s="1">
        <v>4</v>
      </c>
      <c r="R11" s="1">
        <v>2</v>
      </c>
      <c r="S11" s="1">
        <v>1</v>
      </c>
      <c r="T11" s="100">
        <f t="shared" si="1"/>
        <v>68</v>
      </c>
      <c r="U11" s="32">
        <v>12</v>
      </c>
      <c r="V11" s="31">
        <f t="shared" si="2"/>
        <v>80</v>
      </c>
    </row>
    <row r="12" spans="1:22" ht="15.75" customHeight="1">
      <c r="A12" s="89" t="s">
        <v>8</v>
      </c>
      <c r="B12" s="10">
        <v>1</v>
      </c>
      <c r="C12" s="1">
        <v>1</v>
      </c>
      <c r="D12" s="28"/>
      <c r="E12" s="31">
        <f t="shared" si="0"/>
        <v>2</v>
      </c>
      <c r="F12" s="10">
        <v>7</v>
      </c>
      <c r="G12" s="1"/>
      <c r="H12" s="1">
        <v>3</v>
      </c>
      <c r="I12" s="1">
        <v>2</v>
      </c>
      <c r="J12" s="1">
        <v>1</v>
      </c>
      <c r="K12" s="1">
        <v>1</v>
      </c>
      <c r="L12" s="1"/>
      <c r="M12" s="114">
        <v>7</v>
      </c>
      <c r="N12" s="1"/>
      <c r="O12" s="1">
        <v>3</v>
      </c>
      <c r="P12" s="1">
        <v>2</v>
      </c>
      <c r="Q12" s="1">
        <v>1</v>
      </c>
      <c r="R12" s="1">
        <v>1</v>
      </c>
      <c r="S12" s="1"/>
      <c r="T12" s="100">
        <f t="shared" si="1"/>
        <v>28</v>
      </c>
      <c r="U12" s="32">
        <v>6</v>
      </c>
      <c r="V12" s="31">
        <f t="shared" si="2"/>
        <v>34</v>
      </c>
    </row>
    <row r="13" spans="1:22" ht="15.75" customHeight="1">
      <c r="A13" s="89" t="s">
        <v>9</v>
      </c>
      <c r="B13" s="10">
        <v>14</v>
      </c>
      <c r="C13" s="1">
        <v>8</v>
      </c>
      <c r="D13" s="28">
        <v>5</v>
      </c>
      <c r="E13" s="31">
        <f t="shared" si="0"/>
        <v>27</v>
      </c>
      <c r="F13" s="10">
        <v>79</v>
      </c>
      <c r="G13" s="1">
        <v>5</v>
      </c>
      <c r="H13" s="1">
        <v>44</v>
      </c>
      <c r="I13" s="1">
        <v>19</v>
      </c>
      <c r="J13" s="1">
        <v>13</v>
      </c>
      <c r="K13" s="1">
        <v>13</v>
      </c>
      <c r="L13" s="1">
        <v>9</v>
      </c>
      <c r="M13" s="114">
        <v>79</v>
      </c>
      <c r="N13" s="1">
        <v>5</v>
      </c>
      <c r="O13" s="1">
        <v>44</v>
      </c>
      <c r="P13" s="1">
        <v>19</v>
      </c>
      <c r="Q13" s="1">
        <v>13</v>
      </c>
      <c r="R13" s="1">
        <v>13</v>
      </c>
      <c r="S13" s="1">
        <v>9</v>
      </c>
      <c r="T13" s="100">
        <f t="shared" si="1"/>
        <v>364</v>
      </c>
      <c r="U13" s="32">
        <v>74</v>
      </c>
      <c r="V13" s="31">
        <f t="shared" si="2"/>
        <v>438</v>
      </c>
    </row>
    <row r="14" spans="1:22" ht="15.75" customHeight="1">
      <c r="A14" s="89" t="s">
        <v>10</v>
      </c>
      <c r="B14" s="10">
        <v>5</v>
      </c>
      <c r="C14" s="1">
        <v>2</v>
      </c>
      <c r="D14" s="28">
        <v>2</v>
      </c>
      <c r="E14" s="31">
        <f t="shared" si="0"/>
        <v>9</v>
      </c>
      <c r="F14" s="10">
        <v>27</v>
      </c>
      <c r="G14" s="1">
        <v>1</v>
      </c>
      <c r="H14" s="1">
        <v>17</v>
      </c>
      <c r="I14" s="1">
        <v>2</v>
      </c>
      <c r="J14" s="1">
        <v>5</v>
      </c>
      <c r="K14" s="1">
        <v>4</v>
      </c>
      <c r="L14" s="1">
        <v>5</v>
      </c>
      <c r="M14" s="114">
        <v>24</v>
      </c>
      <c r="N14" s="1"/>
      <c r="O14" s="1">
        <v>17</v>
      </c>
      <c r="P14" s="1">
        <v>2</v>
      </c>
      <c r="Q14" s="1">
        <v>4</v>
      </c>
      <c r="R14" s="1">
        <v>4</v>
      </c>
      <c r="S14" s="1">
        <v>5</v>
      </c>
      <c r="T14" s="100">
        <f t="shared" si="1"/>
        <v>117</v>
      </c>
      <c r="U14" s="32">
        <v>8</v>
      </c>
      <c r="V14" s="31">
        <f t="shared" si="2"/>
        <v>125</v>
      </c>
    </row>
    <row r="15" spans="1:22" ht="15.75" customHeight="1">
      <c r="A15" s="89" t="s">
        <v>11</v>
      </c>
      <c r="B15" s="10">
        <v>4</v>
      </c>
      <c r="C15" s="1">
        <v>2</v>
      </c>
      <c r="D15" s="28">
        <v>1</v>
      </c>
      <c r="E15" s="31">
        <f t="shared" si="0"/>
        <v>7</v>
      </c>
      <c r="F15" s="10">
        <v>14</v>
      </c>
      <c r="G15" s="1"/>
      <c r="H15" s="1">
        <v>13</v>
      </c>
      <c r="I15" s="1">
        <v>5</v>
      </c>
      <c r="J15" s="1">
        <v>4</v>
      </c>
      <c r="K15" s="1">
        <v>2</v>
      </c>
      <c r="L15" s="1">
        <v>3</v>
      </c>
      <c r="M15" s="114">
        <v>14</v>
      </c>
      <c r="N15" s="1"/>
      <c r="O15" s="1">
        <v>13</v>
      </c>
      <c r="P15" s="1">
        <v>5</v>
      </c>
      <c r="Q15" s="1">
        <v>4</v>
      </c>
      <c r="R15" s="1">
        <v>2</v>
      </c>
      <c r="S15" s="1">
        <v>3</v>
      </c>
      <c r="T15" s="100">
        <f t="shared" si="1"/>
        <v>82</v>
      </c>
      <c r="U15" s="32">
        <v>12</v>
      </c>
      <c r="V15" s="31">
        <f t="shared" si="2"/>
        <v>94</v>
      </c>
    </row>
    <row r="16" spans="1:22" ht="15.75" customHeight="1">
      <c r="A16" s="89" t="s">
        <v>12</v>
      </c>
      <c r="B16" s="10">
        <v>14</v>
      </c>
      <c r="C16" s="1">
        <v>5</v>
      </c>
      <c r="D16" s="28">
        <v>3</v>
      </c>
      <c r="E16" s="31">
        <f t="shared" si="0"/>
        <v>22</v>
      </c>
      <c r="F16" s="10">
        <v>98</v>
      </c>
      <c r="G16" s="1">
        <v>4</v>
      </c>
      <c r="H16" s="1">
        <v>36</v>
      </c>
      <c r="I16" s="1">
        <v>14</v>
      </c>
      <c r="J16" s="1">
        <v>15</v>
      </c>
      <c r="K16" s="1">
        <v>8</v>
      </c>
      <c r="L16" s="1">
        <v>8</v>
      </c>
      <c r="M16" s="114">
        <v>91</v>
      </c>
      <c r="N16" s="1">
        <v>2</v>
      </c>
      <c r="O16" s="1">
        <v>36</v>
      </c>
      <c r="P16" s="1">
        <v>14</v>
      </c>
      <c r="Q16" s="1">
        <v>15</v>
      </c>
      <c r="R16" s="1">
        <v>6</v>
      </c>
      <c r="S16" s="1">
        <v>7</v>
      </c>
      <c r="T16" s="100">
        <f t="shared" si="1"/>
        <v>354</v>
      </c>
      <c r="U16" s="32">
        <v>49</v>
      </c>
      <c r="V16" s="31">
        <f t="shared" si="2"/>
        <v>403</v>
      </c>
    </row>
    <row r="17" spans="1:22" ht="15.75" customHeight="1">
      <c r="A17" s="89" t="s">
        <v>13</v>
      </c>
      <c r="B17" s="10">
        <v>4</v>
      </c>
      <c r="C17" s="1">
        <v>2</v>
      </c>
      <c r="D17" s="28"/>
      <c r="E17" s="31">
        <f t="shared" si="0"/>
        <v>6</v>
      </c>
      <c r="F17" s="10">
        <v>37</v>
      </c>
      <c r="G17" s="1"/>
      <c r="H17" s="1">
        <v>20</v>
      </c>
      <c r="I17" s="1">
        <v>2</v>
      </c>
      <c r="J17" s="1">
        <v>5</v>
      </c>
      <c r="K17" s="1">
        <v>2</v>
      </c>
      <c r="L17" s="1">
        <v>1</v>
      </c>
      <c r="M17" s="114">
        <v>37</v>
      </c>
      <c r="N17" s="1"/>
      <c r="O17" s="1">
        <v>20</v>
      </c>
      <c r="P17" s="1">
        <v>2</v>
      </c>
      <c r="Q17" s="1">
        <v>5</v>
      </c>
      <c r="R17" s="1">
        <v>2</v>
      </c>
      <c r="S17" s="1">
        <v>1</v>
      </c>
      <c r="T17" s="100">
        <f t="shared" si="1"/>
        <v>134</v>
      </c>
      <c r="U17" s="32">
        <v>18</v>
      </c>
      <c r="V17" s="32">
        <f t="shared" si="2"/>
        <v>152</v>
      </c>
    </row>
    <row r="18" spans="1:22" ht="15.75" customHeight="1">
      <c r="A18" s="89" t="s">
        <v>14</v>
      </c>
      <c r="B18" s="10">
        <v>5</v>
      </c>
      <c r="C18" s="1">
        <v>3</v>
      </c>
      <c r="D18" s="28">
        <v>2</v>
      </c>
      <c r="E18" s="31">
        <f t="shared" si="0"/>
        <v>10</v>
      </c>
      <c r="F18" s="10">
        <v>32</v>
      </c>
      <c r="G18" s="1">
        <v>1</v>
      </c>
      <c r="H18" s="1">
        <v>14</v>
      </c>
      <c r="I18" s="1">
        <v>4</v>
      </c>
      <c r="J18" s="1">
        <v>5</v>
      </c>
      <c r="K18" s="1">
        <v>4</v>
      </c>
      <c r="L18" s="1">
        <v>3</v>
      </c>
      <c r="M18" s="114">
        <v>32</v>
      </c>
      <c r="N18" s="1">
        <v>1</v>
      </c>
      <c r="O18" s="1">
        <v>14</v>
      </c>
      <c r="P18" s="1">
        <v>4</v>
      </c>
      <c r="Q18" s="1">
        <v>5</v>
      </c>
      <c r="R18" s="1">
        <v>4</v>
      </c>
      <c r="S18" s="1">
        <v>3</v>
      </c>
      <c r="T18" s="100">
        <f t="shared" si="1"/>
        <v>126</v>
      </c>
      <c r="U18" s="32">
        <v>20</v>
      </c>
      <c r="V18" s="32">
        <f t="shared" si="2"/>
        <v>146</v>
      </c>
    </row>
    <row r="19" spans="1:22" ht="15.75" customHeight="1">
      <c r="A19" s="89" t="s">
        <v>15</v>
      </c>
      <c r="B19" s="10">
        <v>6</v>
      </c>
      <c r="C19" s="1">
        <v>3</v>
      </c>
      <c r="D19" s="28">
        <v>1</v>
      </c>
      <c r="E19" s="31">
        <f t="shared" si="0"/>
        <v>10</v>
      </c>
      <c r="F19" s="10">
        <v>37</v>
      </c>
      <c r="G19" s="1">
        <v>4</v>
      </c>
      <c r="H19" s="1">
        <v>25</v>
      </c>
      <c r="I19" s="1">
        <v>5</v>
      </c>
      <c r="J19" s="1">
        <v>6</v>
      </c>
      <c r="K19" s="1">
        <v>4</v>
      </c>
      <c r="L19" s="1">
        <v>7</v>
      </c>
      <c r="M19" s="114">
        <v>34</v>
      </c>
      <c r="N19" s="1">
        <v>3</v>
      </c>
      <c r="O19" s="1">
        <v>23</v>
      </c>
      <c r="P19" s="1">
        <v>5</v>
      </c>
      <c r="Q19" s="1">
        <v>6</v>
      </c>
      <c r="R19" s="1">
        <v>3</v>
      </c>
      <c r="S19" s="1">
        <v>7</v>
      </c>
      <c r="T19" s="100">
        <f t="shared" si="1"/>
        <v>169</v>
      </c>
      <c r="U19" s="32">
        <v>24</v>
      </c>
      <c r="V19" s="32">
        <f t="shared" si="2"/>
        <v>193</v>
      </c>
    </row>
    <row r="20" spans="1:22" ht="15.75" customHeight="1">
      <c r="A20" s="89" t="s">
        <v>16</v>
      </c>
      <c r="B20" s="10">
        <v>4</v>
      </c>
      <c r="C20" s="1">
        <v>1</v>
      </c>
      <c r="D20" s="28">
        <v>1</v>
      </c>
      <c r="E20" s="31">
        <f t="shared" si="0"/>
        <v>6</v>
      </c>
      <c r="F20" s="10">
        <v>19</v>
      </c>
      <c r="G20" s="1">
        <v>1</v>
      </c>
      <c r="H20" s="1">
        <v>9</v>
      </c>
      <c r="I20" s="1">
        <v>2</v>
      </c>
      <c r="J20" s="1">
        <v>4</v>
      </c>
      <c r="K20" s="1">
        <v>1</v>
      </c>
      <c r="L20" s="1">
        <v>2</v>
      </c>
      <c r="M20" s="114">
        <v>19</v>
      </c>
      <c r="N20" s="1">
        <v>1</v>
      </c>
      <c r="O20" s="1">
        <v>9</v>
      </c>
      <c r="P20" s="1">
        <v>2</v>
      </c>
      <c r="Q20" s="1">
        <v>3</v>
      </c>
      <c r="R20" s="1">
        <v>1</v>
      </c>
      <c r="S20" s="1">
        <v>2</v>
      </c>
      <c r="T20" s="100">
        <f t="shared" si="1"/>
        <v>75</v>
      </c>
      <c r="U20" s="32">
        <v>6</v>
      </c>
      <c r="V20" s="32">
        <f t="shared" si="2"/>
        <v>81</v>
      </c>
    </row>
    <row r="21" spans="1:22" ht="15.75" customHeight="1">
      <c r="A21" s="89" t="s">
        <v>17</v>
      </c>
      <c r="B21" s="10">
        <v>3</v>
      </c>
      <c r="C21" s="1">
        <v>2</v>
      </c>
      <c r="D21" s="28"/>
      <c r="E21" s="31">
        <f t="shared" si="0"/>
        <v>5</v>
      </c>
      <c r="F21" s="10">
        <v>16</v>
      </c>
      <c r="G21" s="1"/>
      <c r="H21" s="1">
        <v>6</v>
      </c>
      <c r="I21" s="1">
        <v>3</v>
      </c>
      <c r="J21" s="1">
        <v>4</v>
      </c>
      <c r="K21" s="1">
        <v>2</v>
      </c>
      <c r="L21" s="1">
        <v>1</v>
      </c>
      <c r="M21" s="114">
        <v>16</v>
      </c>
      <c r="N21" s="1"/>
      <c r="O21" s="1">
        <v>6</v>
      </c>
      <c r="P21" s="1">
        <v>3</v>
      </c>
      <c r="Q21" s="1">
        <v>3</v>
      </c>
      <c r="R21" s="1">
        <v>2</v>
      </c>
      <c r="S21" s="1">
        <v>1</v>
      </c>
      <c r="T21" s="100">
        <f t="shared" si="1"/>
        <v>63</v>
      </c>
      <c r="U21" s="32">
        <v>9</v>
      </c>
      <c r="V21" s="32">
        <f t="shared" si="2"/>
        <v>72</v>
      </c>
    </row>
    <row r="22" spans="1:22" ht="15.75" customHeight="1">
      <c r="A22" s="89" t="s">
        <v>18</v>
      </c>
      <c r="B22" s="10">
        <v>1</v>
      </c>
      <c r="C22" s="1">
        <v>1</v>
      </c>
      <c r="D22" s="28"/>
      <c r="E22" s="31">
        <f t="shared" si="0"/>
        <v>2</v>
      </c>
      <c r="F22" s="10">
        <v>3</v>
      </c>
      <c r="G22" s="1"/>
      <c r="H22" s="1">
        <v>3</v>
      </c>
      <c r="I22" s="1">
        <v>2</v>
      </c>
      <c r="J22" s="1">
        <v>1</v>
      </c>
      <c r="K22" s="1">
        <v>1</v>
      </c>
      <c r="L22" s="1"/>
      <c r="M22" s="114">
        <v>3</v>
      </c>
      <c r="N22" s="1"/>
      <c r="O22" s="1">
        <v>3</v>
      </c>
      <c r="P22" s="1">
        <v>2</v>
      </c>
      <c r="Q22" s="1">
        <v>1</v>
      </c>
      <c r="R22" s="1">
        <v>1</v>
      </c>
      <c r="S22" s="1"/>
      <c r="T22" s="100">
        <f t="shared" si="1"/>
        <v>20</v>
      </c>
      <c r="U22" s="32">
        <v>1</v>
      </c>
      <c r="V22" s="32">
        <f t="shared" si="2"/>
        <v>21</v>
      </c>
    </row>
    <row r="23" spans="1:22" ht="15.75" customHeight="1">
      <c r="A23" s="89" t="s">
        <v>19</v>
      </c>
      <c r="B23" s="10">
        <v>30</v>
      </c>
      <c r="C23" s="1">
        <v>15</v>
      </c>
      <c r="D23" s="28">
        <v>15</v>
      </c>
      <c r="E23" s="31">
        <f t="shared" si="0"/>
        <v>60</v>
      </c>
      <c r="F23" s="10">
        <v>316</v>
      </c>
      <c r="G23" s="1">
        <v>15</v>
      </c>
      <c r="H23" s="1">
        <v>120</v>
      </c>
      <c r="I23" s="1">
        <v>32</v>
      </c>
      <c r="J23" s="1">
        <v>30</v>
      </c>
      <c r="K23" s="1">
        <v>24</v>
      </c>
      <c r="L23" s="1">
        <v>17</v>
      </c>
      <c r="M23" s="114">
        <v>298</v>
      </c>
      <c r="N23" s="1">
        <v>15</v>
      </c>
      <c r="O23" s="1">
        <v>117</v>
      </c>
      <c r="P23" s="1">
        <v>28</v>
      </c>
      <c r="Q23" s="1">
        <v>27</v>
      </c>
      <c r="R23" s="1">
        <v>21</v>
      </c>
      <c r="S23" s="1">
        <v>17</v>
      </c>
      <c r="T23" s="100">
        <f t="shared" si="1"/>
        <v>1077</v>
      </c>
      <c r="U23" s="32">
        <v>137</v>
      </c>
      <c r="V23" s="32">
        <f t="shared" si="2"/>
        <v>1214</v>
      </c>
    </row>
    <row r="24" spans="1:22" ht="15.75" customHeight="1">
      <c r="A24" s="89" t="s">
        <v>20</v>
      </c>
      <c r="B24" s="10">
        <v>5</v>
      </c>
      <c r="C24" s="1">
        <v>3</v>
      </c>
      <c r="D24" s="28">
        <v>7</v>
      </c>
      <c r="E24" s="31">
        <f t="shared" si="0"/>
        <v>15</v>
      </c>
      <c r="F24" s="10">
        <v>64</v>
      </c>
      <c r="G24" s="1">
        <v>3</v>
      </c>
      <c r="H24" s="1">
        <v>36</v>
      </c>
      <c r="I24" s="1">
        <v>10</v>
      </c>
      <c r="J24" s="1">
        <v>5</v>
      </c>
      <c r="K24" s="1">
        <v>6</v>
      </c>
      <c r="L24" s="1">
        <v>1</v>
      </c>
      <c r="M24" s="114">
        <v>61</v>
      </c>
      <c r="N24" s="1">
        <v>3</v>
      </c>
      <c r="O24" s="1">
        <v>35</v>
      </c>
      <c r="P24" s="1">
        <v>9</v>
      </c>
      <c r="Q24" s="1">
        <v>5</v>
      </c>
      <c r="R24" s="1">
        <v>4</v>
      </c>
      <c r="S24" s="1">
        <v>1</v>
      </c>
      <c r="T24" s="100">
        <f t="shared" si="1"/>
        <v>243</v>
      </c>
      <c r="U24" s="32">
        <v>21</v>
      </c>
      <c r="V24" s="32">
        <f t="shared" si="2"/>
        <v>264</v>
      </c>
    </row>
    <row r="25" spans="1:22" ht="15.75" customHeight="1">
      <c r="A25" s="89" t="s">
        <v>21</v>
      </c>
      <c r="B25" s="10">
        <v>4</v>
      </c>
      <c r="C25" s="1">
        <v>1</v>
      </c>
      <c r="D25" s="28"/>
      <c r="E25" s="31">
        <f t="shared" si="0"/>
        <v>5</v>
      </c>
      <c r="F25" s="10">
        <v>24</v>
      </c>
      <c r="G25" s="1"/>
      <c r="H25" s="1">
        <v>11</v>
      </c>
      <c r="I25" s="1"/>
      <c r="J25" s="1">
        <v>4</v>
      </c>
      <c r="K25" s="1">
        <v>1</v>
      </c>
      <c r="L25" s="1"/>
      <c r="M25" s="114">
        <v>24</v>
      </c>
      <c r="N25" s="1"/>
      <c r="O25" s="1">
        <v>11</v>
      </c>
      <c r="P25" s="1"/>
      <c r="Q25" s="1">
        <v>4</v>
      </c>
      <c r="R25" s="1">
        <v>1</v>
      </c>
      <c r="S25" s="1"/>
      <c r="T25" s="100">
        <f t="shared" si="1"/>
        <v>80</v>
      </c>
      <c r="U25" s="32">
        <v>8</v>
      </c>
      <c r="V25" s="32">
        <f t="shared" si="2"/>
        <v>88</v>
      </c>
    </row>
    <row r="26" spans="1:22" ht="15.75" customHeight="1">
      <c r="A26" s="89" t="s">
        <v>22</v>
      </c>
      <c r="B26" s="10">
        <v>2</v>
      </c>
      <c r="C26" s="1">
        <v>2</v>
      </c>
      <c r="D26" s="28">
        <v>1</v>
      </c>
      <c r="E26" s="31">
        <f t="shared" si="0"/>
        <v>5</v>
      </c>
      <c r="F26" s="10">
        <v>32</v>
      </c>
      <c r="G26" s="1">
        <v>1</v>
      </c>
      <c r="H26" s="1">
        <v>12</v>
      </c>
      <c r="I26" s="1">
        <v>3</v>
      </c>
      <c r="J26" s="1">
        <v>2</v>
      </c>
      <c r="K26" s="1">
        <v>2</v>
      </c>
      <c r="L26" s="1">
        <v>2</v>
      </c>
      <c r="M26" s="114">
        <v>31</v>
      </c>
      <c r="N26" s="1">
        <v>1</v>
      </c>
      <c r="O26" s="1">
        <v>11</v>
      </c>
      <c r="P26" s="1">
        <v>3</v>
      </c>
      <c r="Q26" s="1">
        <v>2</v>
      </c>
      <c r="R26" s="1">
        <v>2</v>
      </c>
      <c r="S26" s="1">
        <v>2</v>
      </c>
      <c r="T26" s="100">
        <f t="shared" si="1"/>
        <v>106</v>
      </c>
      <c r="U26" s="32">
        <v>8</v>
      </c>
      <c r="V26" s="32">
        <f t="shared" si="2"/>
        <v>114</v>
      </c>
    </row>
    <row r="27" spans="1:22" ht="15.75" customHeight="1">
      <c r="A27" s="89" t="s">
        <v>23</v>
      </c>
      <c r="B27" s="10">
        <v>6</v>
      </c>
      <c r="C27" s="1">
        <v>4</v>
      </c>
      <c r="D27" s="28">
        <v>4</v>
      </c>
      <c r="E27" s="31">
        <f t="shared" si="0"/>
        <v>14</v>
      </c>
      <c r="F27" s="10">
        <v>46</v>
      </c>
      <c r="G27" s="1">
        <v>2</v>
      </c>
      <c r="H27" s="1">
        <v>20</v>
      </c>
      <c r="I27" s="1">
        <v>11</v>
      </c>
      <c r="J27" s="1">
        <v>6</v>
      </c>
      <c r="K27" s="1">
        <v>8</v>
      </c>
      <c r="L27" s="1"/>
      <c r="M27" s="114">
        <v>39</v>
      </c>
      <c r="N27" s="1"/>
      <c r="O27" s="1">
        <v>16</v>
      </c>
      <c r="P27" s="1">
        <v>11</v>
      </c>
      <c r="Q27" s="1">
        <v>2</v>
      </c>
      <c r="R27" s="1">
        <v>5</v>
      </c>
      <c r="S27" s="1">
        <v>1</v>
      </c>
      <c r="T27" s="100">
        <f t="shared" si="1"/>
        <v>167</v>
      </c>
      <c r="U27" s="32">
        <v>1</v>
      </c>
      <c r="V27" s="32">
        <f t="shared" si="2"/>
        <v>168</v>
      </c>
    </row>
    <row r="28" spans="1:22" ht="15.75" customHeight="1">
      <c r="A28" s="89" t="s">
        <v>24</v>
      </c>
      <c r="B28" s="10">
        <v>2</v>
      </c>
      <c r="C28" s="1">
        <v>2</v>
      </c>
      <c r="D28" s="28">
        <v>2</v>
      </c>
      <c r="E28" s="31">
        <f t="shared" si="0"/>
        <v>6</v>
      </c>
      <c r="F28" s="10">
        <v>17</v>
      </c>
      <c r="G28" s="1"/>
      <c r="H28" s="1">
        <v>8</v>
      </c>
      <c r="I28" s="1">
        <v>2</v>
      </c>
      <c r="J28" s="1">
        <v>2</v>
      </c>
      <c r="K28" s="1">
        <v>4</v>
      </c>
      <c r="L28" s="1">
        <v>1</v>
      </c>
      <c r="M28" s="114">
        <v>16</v>
      </c>
      <c r="N28" s="1"/>
      <c r="O28" s="1">
        <v>6</v>
      </c>
      <c r="P28" s="1">
        <v>2</v>
      </c>
      <c r="Q28" s="1">
        <v>1</v>
      </c>
      <c r="R28" s="1">
        <v>2</v>
      </c>
      <c r="S28" s="1">
        <v>1</v>
      </c>
      <c r="T28" s="100">
        <f t="shared" si="1"/>
        <v>62</v>
      </c>
      <c r="U28" s="32">
        <v>10</v>
      </c>
      <c r="V28" s="32">
        <f t="shared" si="2"/>
        <v>72</v>
      </c>
    </row>
    <row r="29" spans="1:22" ht="15.75" customHeight="1">
      <c r="A29" s="89" t="s">
        <v>25</v>
      </c>
      <c r="B29" s="10">
        <v>3</v>
      </c>
      <c r="C29" s="1">
        <v>2</v>
      </c>
      <c r="D29" s="28">
        <v>1</v>
      </c>
      <c r="E29" s="31">
        <f t="shared" si="0"/>
        <v>6</v>
      </c>
      <c r="F29" s="10">
        <v>19</v>
      </c>
      <c r="G29" s="1"/>
      <c r="H29" s="1">
        <v>11</v>
      </c>
      <c r="I29" s="1">
        <v>4</v>
      </c>
      <c r="J29" s="1">
        <v>3</v>
      </c>
      <c r="K29" s="1">
        <v>3</v>
      </c>
      <c r="L29" s="1">
        <v>2</v>
      </c>
      <c r="M29" s="114">
        <v>19</v>
      </c>
      <c r="N29" s="1"/>
      <c r="O29" s="1">
        <v>11</v>
      </c>
      <c r="P29" s="1">
        <v>4</v>
      </c>
      <c r="Q29" s="1">
        <v>3</v>
      </c>
      <c r="R29" s="1">
        <v>3</v>
      </c>
      <c r="S29" s="1">
        <v>2</v>
      </c>
      <c r="T29" s="100">
        <f t="shared" si="1"/>
        <v>84</v>
      </c>
      <c r="U29" s="32">
        <v>14</v>
      </c>
      <c r="V29" s="32">
        <f t="shared" si="2"/>
        <v>98</v>
      </c>
    </row>
    <row r="30" spans="1:22" ht="15.75" customHeight="1">
      <c r="A30" s="89" t="s">
        <v>26</v>
      </c>
      <c r="B30" s="10">
        <v>3</v>
      </c>
      <c r="C30" s="1">
        <v>1</v>
      </c>
      <c r="D30" s="28"/>
      <c r="E30" s="31">
        <f t="shared" si="0"/>
        <v>4</v>
      </c>
      <c r="F30" s="10">
        <v>24</v>
      </c>
      <c r="G30" s="1"/>
      <c r="H30" s="1">
        <v>10</v>
      </c>
      <c r="I30" s="1">
        <v>2</v>
      </c>
      <c r="J30" s="1">
        <v>4</v>
      </c>
      <c r="K30" s="1">
        <v>1</v>
      </c>
      <c r="L30" s="1">
        <v>1</v>
      </c>
      <c r="M30" s="114">
        <v>23</v>
      </c>
      <c r="N30" s="1"/>
      <c r="O30" s="1">
        <v>10</v>
      </c>
      <c r="P30" s="1">
        <v>2</v>
      </c>
      <c r="Q30" s="1">
        <v>3</v>
      </c>
      <c r="R30" s="1">
        <v>1</v>
      </c>
      <c r="S30" s="1">
        <v>1</v>
      </c>
      <c r="T30" s="100">
        <f t="shared" si="1"/>
        <v>82</v>
      </c>
      <c r="U30" s="32">
        <v>10</v>
      </c>
      <c r="V30" s="32">
        <f t="shared" si="2"/>
        <v>92</v>
      </c>
    </row>
    <row r="31" spans="1:22" ht="15.75" customHeight="1">
      <c r="A31" s="89" t="s">
        <v>27</v>
      </c>
      <c r="B31" s="10">
        <v>1</v>
      </c>
      <c r="C31" s="1"/>
      <c r="D31" s="28"/>
      <c r="E31" s="31">
        <f t="shared" si="0"/>
        <v>1</v>
      </c>
      <c r="F31" s="10">
        <v>12</v>
      </c>
      <c r="G31" s="1"/>
      <c r="H31" s="1">
        <v>5</v>
      </c>
      <c r="I31" s="1">
        <v>1</v>
      </c>
      <c r="J31" s="1">
        <v>1</v>
      </c>
      <c r="K31" s="1"/>
      <c r="L31" s="1"/>
      <c r="M31" s="114">
        <v>12</v>
      </c>
      <c r="N31" s="1"/>
      <c r="O31" s="1">
        <v>5</v>
      </c>
      <c r="P31" s="1">
        <v>1</v>
      </c>
      <c r="Q31" s="1">
        <v>1</v>
      </c>
      <c r="R31" s="1"/>
      <c r="S31" s="1"/>
      <c r="T31" s="100">
        <f t="shared" si="1"/>
        <v>38</v>
      </c>
      <c r="U31" s="32">
        <v>4</v>
      </c>
      <c r="V31" s="32">
        <f t="shared" si="2"/>
        <v>42</v>
      </c>
    </row>
    <row r="32" spans="1:22" ht="15.75" customHeight="1">
      <c r="A32" s="89" t="s">
        <v>28</v>
      </c>
      <c r="B32" s="10">
        <v>2</v>
      </c>
      <c r="C32" s="1">
        <v>2</v>
      </c>
      <c r="D32" s="28"/>
      <c r="E32" s="31">
        <f t="shared" si="0"/>
        <v>4</v>
      </c>
      <c r="F32" s="10">
        <v>7</v>
      </c>
      <c r="G32" s="1"/>
      <c r="H32" s="1">
        <v>7</v>
      </c>
      <c r="I32" s="1">
        <v>2</v>
      </c>
      <c r="J32" s="1">
        <v>2</v>
      </c>
      <c r="K32" s="1">
        <v>2</v>
      </c>
      <c r="L32" s="1">
        <v>1</v>
      </c>
      <c r="M32" s="114">
        <v>7</v>
      </c>
      <c r="N32" s="1"/>
      <c r="O32" s="1">
        <v>7</v>
      </c>
      <c r="P32" s="1">
        <v>2</v>
      </c>
      <c r="Q32" s="1">
        <v>2</v>
      </c>
      <c r="R32" s="1">
        <v>2</v>
      </c>
      <c r="S32" s="1">
        <v>1</v>
      </c>
      <c r="T32" s="100">
        <f t="shared" si="1"/>
        <v>42</v>
      </c>
      <c r="U32" s="32">
        <v>6</v>
      </c>
      <c r="V32" s="32">
        <f t="shared" si="2"/>
        <v>48</v>
      </c>
    </row>
    <row r="33" spans="1:22" ht="15.75" customHeight="1" thickBot="1">
      <c r="A33" s="91" t="s">
        <v>29</v>
      </c>
      <c r="B33" s="12">
        <v>1</v>
      </c>
      <c r="C33" s="7"/>
      <c r="D33" s="29"/>
      <c r="E33" s="101">
        <f t="shared" si="0"/>
        <v>1</v>
      </c>
      <c r="F33" s="12">
        <v>1</v>
      </c>
      <c r="G33" s="7"/>
      <c r="H33" s="7">
        <v>1</v>
      </c>
      <c r="I33" s="7"/>
      <c r="J33" s="7">
        <v>1</v>
      </c>
      <c r="K33" s="7"/>
      <c r="L33" s="7"/>
      <c r="M33" s="115">
        <v>1</v>
      </c>
      <c r="N33" s="7"/>
      <c r="O33" s="7">
        <v>1</v>
      </c>
      <c r="P33" s="7"/>
      <c r="Q33" s="7">
        <v>1</v>
      </c>
      <c r="R33" s="7"/>
      <c r="S33" s="7"/>
      <c r="T33" s="103">
        <f t="shared" si="1"/>
        <v>6</v>
      </c>
      <c r="U33" s="33">
        <v>2</v>
      </c>
      <c r="V33" s="22">
        <f t="shared" si="2"/>
        <v>8</v>
      </c>
    </row>
    <row r="34" spans="1:23" ht="15.75" customHeight="1" thickBot="1">
      <c r="A34" s="90" t="s">
        <v>52</v>
      </c>
      <c r="B34" s="18">
        <f>SUM(B4:B33)</f>
        <v>178</v>
      </c>
      <c r="C34" s="18">
        <f aca="true" t="shared" si="3" ref="C34:V34">SUM(C4:C33)</f>
        <v>90</v>
      </c>
      <c r="D34" s="51">
        <f t="shared" si="3"/>
        <v>50</v>
      </c>
      <c r="E34" s="105">
        <f t="shared" si="3"/>
        <v>318</v>
      </c>
      <c r="F34" s="117">
        <f t="shared" si="3"/>
        <v>1303</v>
      </c>
      <c r="G34" s="18">
        <f t="shared" si="3"/>
        <v>49</v>
      </c>
      <c r="H34" s="18">
        <f t="shared" si="3"/>
        <v>638</v>
      </c>
      <c r="I34" s="18">
        <f t="shared" si="3"/>
        <v>174</v>
      </c>
      <c r="J34" s="18">
        <f t="shared" si="3"/>
        <v>183</v>
      </c>
      <c r="K34" s="18">
        <f t="shared" si="3"/>
        <v>125</v>
      </c>
      <c r="L34" s="18">
        <f t="shared" si="3"/>
        <v>107</v>
      </c>
      <c r="M34" s="117">
        <f t="shared" si="3"/>
        <v>1241</v>
      </c>
      <c r="N34" s="18">
        <f t="shared" si="3"/>
        <v>42</v>
      </c>
      <c r="O34" s="18">
        <f t="shared" si="3"/>
        <v>618</v>
      </c>
      <c r="P34" s="18">
        <f t="shared" si="3"/>
        <v>168</v>
      </c>
      <c r="Q34" s="18">
        <f t="shared" si="3"/>
        <v>168</v>
      </c>
      <c r="R34" s="18">
        <f t="shared" si="3"/>
        <v>109</v>
      </c>
      <c r="S34" s="18">
        <f t="shared" si="3"/>
        <v>104</v>
      </c>
      <c r="T34" s="105">
        <f t="shared" si="3"/>
        <v>5029</v>
      </c>
      <c r="U34" s="51">
        <f t="shared" si="3"/>
        <v>653</v>
      </c>
      <c r="V34" s="58">
        <f t="shared" si="3"/>
        <v>5682</v>
      </c>
      <c r="W34" s="104"/>
    </row>
    <row r="35" spans="5:22" ht="13.5">
      <c r="E35" s="66"/>
      <c r="T35" s="66"/>
      <c r="V35" s="66"/>
    </row>
  </sheetData>
  <mergeCells count="7">
    <mergeCell ref="V2:V3"/>
    <mergeCell ref="A2:A3"/>
    <mergeCell ref="T2:T3"/>
    <mergeCell ref="U2:U3"/>
    <mergeCell ref="B2:E2"/>
    <mergeCell ref="F2:L2"/>
    <mergeCell ref="M2:S2"/>
  </mergeCells>
  <printOptions/>
  <pageMargins left="0.3937007874015748" right="0.3937007874015748" top="0.85" bottom="0.52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pane xSplit="1" ySplit="3" topLeftCell="E4" activePane="bottomRight" state="frozen"/>
      <selection pane="topLeft" activeCell="O4" sqref="O4"/>
      <selection pane="topRight" activeCell="O4" sqref="O4"/>
      <selection pane="bottomLeft" activeCell="O4" sqref="O4"/>
      <selection pane="bottomRight" activeCell="O4" sqref="O4"/>
    </sheetView>
  </sheetViews>
  <sheetFormatPr defaultColWidth="9.00390625" defaultRowHeight="13.5"/>
  <cols>
    <col min="1" max="1" width="11.625" style="0" customWidth="1"/>
    <col min="2" max="22" width="6.125" style="0" customWidth="1"/>
  </cols>
  <sheetData>
    <row r="1" ht="14.25" thickBot="1">
      <c r="A1" t="s">
        <v>143</v>
      </c>
    </row>
    <row r="2" spans="1:22" ht="15.75" customHeight="1">
      <c r="A2" s="243"/>
      <c r="B2" s="281" t="s">
        <v>53</v>
      </c>
      <c r="C2" s="282"/>
      <c r="D2" s="282"/>
      <c r="E2" s="333"/>
      <c r="F2" s="281" t="s">
        <v>55</v>
      </c>
      <c r="G2" s="282"/>
      <c r="H2" s="282"/>
      <c r="I2" s="282"/>
      <c r="J2" s="282"/>
      <c r="K2" s="282"/>
      <c r="L2" s="347"/>
      <c r="M2" s="346" t="s">
        <v>110</v>
      </c>
      <c r="N2" s="282"/>
      <c r="O2" s="282"/>
      <c r="P2" s="282"/>
      <c r="Q2" s="282"/>
      <c r="R2" s="282"/>
      <c r="S2" s="282"/>
      <c r="T2" s="329" t="s">
        <v>111</v>
      </c>
      <c r="U2" s="331" t="s">
        <v>109</v>
      </c>
      <c r="V2" s="327" t="s">
        <v>112</v>
      </c>
    </row>
    <row r="3" spans="1:22" ht="15.75" customHeight="1" thickBot="1">
      <c r="A3" s="263"/>
      <c r="B3" s="94" t="s">
        <v>30</v>
      </c>
      <c r="C3" s="95" t="s">
        <v>31</v>
      </c>
      <c r="D3" s="99" t="s">
        <v>32</v>
      </c>
      <c r="E3" s="98" t="s">
        <v>52</v>
      </c>
      <c r="F3" s="97" t="s">
        <v>33</v>
      </c>
      <c r="G3" s="95" t="s">
        <v>36</v>
      </c>
      <c r="H3" s="95" t="s">
        <v>39</v>
      </c>
      <c r="I3" s="95" t="s">
        <v>40</v>
      </c>
      <c r="J3" s="95" t="s">
        <v>41</v>
      </c>
      <c r="K3" s="95" t="s">
        <v>42</v>
      </c>
      <c r="L3" s="121" t="s">
        <v>108</v>
      </c>
      <c r="M3" s="94" t="s">
        <v>33</v>
      </c>
      <c r="N3" s="95" t="s">
        <v>36</v>
      </c>
      <c r="O3" s="95" t="s">
        <v>39</v>
      </c>
      <c r="P3" s="95" t="s">
        <v>40</v>
      </c>
      <c r="Q3" s="95" t="s">
        <v>41</v>
      </c>
      <c r="R3" s="95" t="s">
        <v>42</v>
      </c>
      <c r="S3" s="95" t="s">
        <v>108</v>
      </c>
      <c r="T3" s="330"/>
      <c r="U3" s="332"/>
      <c r="V3" s="328"/>
    </row>
    <row r="4" spans="1:22" ht="15.75" customHeight="1">
      <c r="A4" s="93" t="s">
        <v>0</v>
      </c>
      <c r="B4" s="9">
        <v>10</v>
      </c>
      <c r="C4" s="2">
        <v>8</v>
      </c>
      <c r="D4" s="44">
        <v>2</v>
      </c>
      <c r="E4" s="31">
        <f aca="true" t="shared" si="0" ref="E4:E33">B4+C4+D4</f>
        <v>20</v>
      </c>
      <c r="F4" s="9"/>
      <c r="G4" s="2"/>
      <c r="H4" s="2">
        <v>40</v>
      </c>
      <c r="I4" s="2">
        <v>11</v>
      </c>
      <c r="J4" s="2">
        <v>11</v>
      </c>
      <c r="K4" s="2">
        <v>9</v>
      </c>
      <c r="L4" s="122">
        <v>11</v>
      </c>
      <c r="M4" s="113"/>
      <c r="N4" s="2"/>
      <c r="O4" s="2">
        <v>40</v>
      </c>
      <c r="P4" s="2">
        <v>11</v>
      </c>
      <c r="Q4" s="2">
        <v>11</v>
      </c>
      <c r="R4" s="156">
        <v>8</v>
      </c>
      <c r="S4" s="2">
        <v>11</v>
      </c>
      <c r="T4" s="100">
        <f aca="true" t="shared" si="1" ref="T4:T33">SUM(F4:S4)</f>
        <v>163</v>
      </c>
      <c r="U4" s="31">
        <v>47</v>
      </c>
      <c r="V4" s="31">
        <f aca="true" t="shared" si="2" ref="V4:V34">T4+U4</f>
        <v>210</v>
      </c>
    </row>
    <row r="5" spans="1:22" ht="15.75" customHeight="1">
      <c r="A5" s="89" t="s">
        <v>1</v>
      </c>
      <c r="B5" s="10">
        <v>4</v>
      </c>
      <c r="C5" s="1">
        <v>2</v>
      </c>
      <c r="D5" s="28"/>
      <c r="E5" s="31">
        <f t="shared" si="0"/>
        <v>6</v>
      </c>
      <c r="F5" s="10"/>
      <c r="G5" s="1"/>
      <c r="H5" s="1"/>
      <c r="I5" s="1"/>
      <c r="J5" s="1"/>
      <c r="K5" s="1"/>
      <c r="L5" s="4">
        <v>2</v>
      </c>
      <c r="M5" s="114"/>
      <c r="N5" s="1"/>
      <c r="O5" s="1"/>
      <c r="P5" s="1"/>
      <c r="Q5" s="1"/>
      <c r="R5" s="1"/>
      <c r="S5" s="1"/>
      <c r="T5" s="100">
        <f t="shared" si="1"/>
        <v>2</v>
      </c>
      <c r="U5" s="32">
        <v>16</v>
      </c>
      <c r="V5" s="31">
        <f t="shared" si="2"/>
        <v>18</v>
      </c>
    </row>
    <row r="6" spans="1:22" ht="15.75" customHeight="1">
      <c r="A6" s="89" t="s">
        <v>2</v>
      </c>
      <c r="B6" s="10">
        <v>10</v>
      </c>
      <c r="C6" s="1">
        <v>3</v>
      </c>
      <c r="D6" s="28"/>
      <c r="E6" s="31">
        <f t="shared" si="0"/>
        <v>13</v>
      </c>
      <c r="F6" s="10"/>
      <c r="G6" s="1"/>
      <c r="H6" s="1"/>
      <c r="I6" s="1"/>
      <c r="J6" s="1"/>
      <c r="K6" s="1"/>
      <c r="L6" s="4">
        <v>3</v>
      </c>
      <c r="M6" s="114"/>
      <c r="N6" s="1"/>
      <c r="O6" s="1"/>
      <c r="P6" s="1"/>
      <c r="Q6" s="1"/>
      <c r="R6" s="1"/>
      <c r="S6" s="1"/>
      <c r="T6" s="100">
        <f t="shared" si="1"/>
        <v>3</v>
      </c>
      <c r="U6" s="32">
        <v>5</v>
      </c>
      <c r="V6" s="31">
        <f t="shared" si="2"/>
        <v>8</v>
      </c>
    </row>
    <row r="7" spans="1:22" ht="15.75" customHeight="1">
      <c r="A7" s="89" t="s">
        <v>5</v>
      </c>
      <c r="B7" s="10">
        <v>2</v>
      </c>
      <c r="C7" s="1"/>
      <c r="D7" s="28"/>
      <c r="E7" s="31">
        <f t="shared" si="0"/>
        <v>2</v>
      </c>
      <c r="F7" s="10">
        <v>5</v>
      </c>
      <c r="G7" s="1"/>
      <c r="H7" s="1">
        <v>3</v>
      </c>
      <c r="I7" s="1"/>
      <c r="J7" s="1">
        <v>2</v>
      </c>
      <c r="K7" s="1"/>
      <c r="L7" s="4"/>
      <c r="M7" s="114">
        <v>5</v>
      </c>
      <c r="N7" s="1"/>
      <c r="O7" s="1">
        <v>3</v>
      </c>
      <c r="P7" s="1"/>
      <c r="Q7" s="1">
        <v>2</v>
      </c>
      <c r="R7" s="1"/>
      <c r="S7" s="1"/>
      <c r="T7" s="100">
        <f t="shared" si="1"/>
        <v>20</v>
      </c>
      <c r="U7" s="32"/>
      <c r="V7" s="31">
        <f t="shared" si="2"/>
        <v>20</v>
      </c>
    </row>
    <row r="8" spans="1:22" ht="15.75" customHeight="1">
      <c r="A8" s="89" t="s">
        <v>6</v>
      </c>
      <c r="B8" s="10">
        <v>1</v>
      </c>
      <c r="C8" s="1"/>
      <c r="D8" s="28"/>
      <c r="E8" s="31">
        <f t="shared" si="0"/>
        <v>1</v>
      </c>
      <c r="F8" s="10"/>
      <c r="G8" s="1"/>
      <c r="H8" s="1">
        <v>3</v>
      </c>
      <c r="I8" s="1"/>
      <c r="J8" s="1">
        <v>1</v>
      </c>
      <c r="K8" s="1"/>
      <c r="L8" s="4"/>
      <c r="M8" s="114"/>
      <c r="N8" s="1"/>
      <c r="O8" s="1">
        <v>3</v>
      </c>
      <c r="P8" s="1"/>
      <c r="Q8" s="1">
        <v>1</v>
      </c>
      <c r="R8" s="1"/>
      <c r="S8" s="1"/>
      <c r="T8" s="100">
        <f t="shared" si="1"/>
        <v>8</v>
      </c>
      <c r="U8" s="32"/>
      <c r="V8" s="31">
        <f t="shared" si="2"/>
        <v>8</v>
      </c>
    </row>
    <row r="9" spans="1:22" ht="15.75" customHeight="1">
      <c r="A9" s="89" t="s">
        <v>3</v>
      </c>
      <c r="B9" s="10">
        <v>12</v>
      </c>
      <c r="C9" s="1">
        <v>6</v>
      </c>
      <c r="D9" s="28">
        <v>1</v>
      </c>
      <c r="E9" s="106">
        <f t="shared" si="0"/>
        <v>19</v>
      </c>
      <c r="F9" s="10"/>
      <c r="G9" s="1"/>
      <c r="H9" s="1">
        <v>40</v>
      </c>
      <c r="I9" s="1">
        <v>11</v>
      </c>
      <c r="J9" s="1">
        <v>11</v>
      </c>
      <c r="K9" s="1">
        <v>8</v>
      </c>
      <c r="L9" s="4">
        <v>6</v>
      </c>
      <c r="M9" s="114"/>
      <c r="N9" s="1"/>
      <c r="O9" s="1">
        <v>40</v>
      </c>
      <c r="P9" s="1">
        <v>11</v>
      </c>
      <c r="Q9" s="1">
        <v>11</v>
      </c>
      <c r="R9" s="1">
        <v>8</v>
      </c>
      <c r="S9" s="1">
        <v>6</v>
      </c>
      <c r="T9" s="100">
        <f t="shared" si="1"/>
        <v>152</v>
      </c>
      <c r="U9" s="32">
        <v>42</v>
      </c>
      <c r="V9" s="31">
        <f t="shared" si="2"/>
        <v>194</v>
      </c>
    </row>
    <row r="10" spans="1:22" ht="15.75" customHeight="1">
      <c r="A10" s="89" t="s">
        <v>4</v>
      </c>
      <c r="B10" s="10">
        <v>10</v>
      </c>
      <c r="C10" s="1">
        <v>5</v>
      </c>
      <c r="D10" s="28">
        <v>1</v>
      </c>
      <c r="E10" s="106">
        <f t="shared" si="0"/>
        <v>16</v>
      </c>
      <c r="F10" s="10"/>
      <c r="G10" s="1"/>
      <c r="H10" s="1"/>
      <c r="I10" s="1"/>
      <c r="J10" s="1"/>
      <c r="K10" s="1"/>
      <c r="L10" s="4"/>
      <c r="M10" s="114"/>
      <c r="N10" s="1"/>
      <c r="O10" s="1"/>
      <c r="P10" s="1"/>
      <c r="Q10" s="1"/>
      <c r="R10" s="1"/>
      <c r="S10" s="1"/>
      <c r="T10" s="100">
        <f t="shared" si="1"/>
        <v>0</v>
      </c>
      <c r="U10" s="32">
        <v>13</v>
      </c>
      <c r="V10" s="31">
        <f t="shared" si="2"/>
        <v>13</v>
      </c>
    </row>
    <row r="11" spans="1:22" ht="15.75" customHeight="1">
      <c r="A11" s="89" t="s">
        <v>7</v>
      </c>
      <c r="B11" s="10">
        <v>4</v>
      </c>
      <c r="C11" s="1">
        <v>2</v>
      </c>
      <c r="D11" s="28">
        <v>1</v>
      </c>
      <c r="E11" s="31">
        <f t="shared" si="0"/>
        <v>7</v>
      </c>
      <c r="F11" s="10"/>
      <c r="G11" s="1"/>
      <c r="H11" s="1">
        <v>8</v>
      </c>
      <c r="I11" s="1">
        <v>4</v>
      </c>
      <c r="J11" s="1">
        <v>4</v>
      </c>
      <c r="K11" s="1">
        <v>2</v>
      </c>
      <c r="L11" s="4"/>
      <c r="M11" s="114"/>
      <c r="N11" s="1"/>
      <c r="O11" s="1">
        <v>8</v>
      </c>
      <c r="P11" s="1">
        <v>4</v>
      </c>
      <c r="Q11" s="1">
        <v>4</v>
      </c>
      <c r="R11" s="1">
        <v>2</v>
      </c>
      <c r="S11" s="1"/>
      <c r="T11" s="100">
        <f t="shared" si="1"/>
        <v>36</v>
      </c>
      <c r="U11" s="32">
        <v>12</v>
      </c>
      <c r="V11" s="31">
        <f t="shared" si="2"/>
        <v>48</v>
      </c>
    </row>
    <row r="12" spans="1:22" ht="15.75" customHeight="1">
      <c r="A12" s="89" t="s">
        <v>8</v>
      </c>
      <c r="B12" s="10">
        <v>1</v>
      </c>
      <c r="C12" s="1">
        <v>1</v>
      </c>
      <c r="D12" s="28"/>
      <c r="E12" s="31">
        <f t="shared" si="0"/>
        <v>2</v>
      </c>
      <c r="F12" s="10"/>
      <c r="G12" s="1"/>
      <c r="H12" s="1"/>
      <c r="I12" s="1"/>
      <c r="J12" s="1"/>
      <c r="K12" s="1"/>
      <c r="L12" s="4"/>
      <c r="M12" s="114"/>
      <c r="N12" s="1"/>
      <c r="O12" s="1"/>
      <c r="P12" s="1"/>
      <c r="Q12" s="1"/>
      <c r="R12" s="1"/>
      <c r="S12" s="1"/>
      <c r="T12" s="100">
        <f t="shared" si="1"/>
        <v>0</v>
      </c>
      <c r="U12" s="32">
        <v>6</v>
      </c>
      <c r="V12" s="31">
        <f t="shared" si="2"/>
        <v>6</v>
      </c>
    </row>
    <row r="13" spans="1:22" ht="15.75" customHeight="1">
      <c r="A13" s="89" t="s">
        <v>9</v>
      </c>
      <c r="B13" s="10">
        <v>11</v>
      </c>
      <c r="C13" s="1">
        <v>8</v>
      </c>
      <c r="D13" s="28"/>
      <c r="E13" s="31">
        <f t="shared" si="0"/>
        <v>19</v>
      </c>
      <c r="F13" s="10"/>
      <c r="G13" s="1"/>
      <c r="H13" s="1"/>
      <c r="I13" s="1"/>
      <c r="J13" s="1"/>
      <c r="K13" s="1"/>
      <c r="L13" s="4"/>
      <c r="M13" s="114"/>
      <c r="N13" s="1"/>
      <c r="O13" s="1"/>
      <c r="P13" s="1"/>
      <c r="Q13" s="1"/>
      <c r="R13" s="1"/>
      <c r="S13" s="1"/>
      <c r="T13" s="100">
        <f t="shared" si="1"/>
        <v>0</v>
      </c>
      <c r="U13" s="32">
        <v>32</v>
      </c>
      <c r="V13" s="31">
        <f t="shared" si="2"/>
        <v>32</v>
      </c>
    </row>
    <row r="14" spans="1:22" ht="15.75" customHeight="1">
      <c r="A14" s="89" t="s">
        <v>10</v>
      </c>
      <c r="B14" s="10">
        <v>4</v>
      </c>
      <c r="C14" s="1">
        <v>2</v>
      </c>
      <c r="D14" s="28"/>
      <c r="E14" s="31">
        <f t="shared" si="0"/>
        <v>6</v>
      </c>
      <c r="F14" s="10"/>
      <c r="G14" s="1"/>
      <c r="H14" s="1"/>
      <c r="I14" s="1"/>
      <c r="J14" s="1"/>
      <c r="K14" s="1"/>
      <c r="L14" s="4">
        <v>2</v>
      </c>
      <c r="M14" s="114"/>
      <c r="N14" s="1"/>
      <c r="O14" s="1"/>
      <c r="P14" s="1"/>
      <c r="Q14" s="1"/>
      <c r="R14" s="1"/>
      <c r="S14" s="1"/>
      <c r="T14" s="100">
        <f t="shared" si="1"/>
        <v>2</v>
      </c>
      <c r="U14" s="32">
        <v>2</v>
      </c>
      <c r="V14" s="31">
        <f t="shared" si="2"/>
        <v>4</v>
      </c>
    </row>
    <row r="15" spans="1:22" ht="15.75" customHeight="1">
      <c r="A15" s="89" t="s">
        <v>11</v>
      </c>
      <c r="B15" s="10">
        <v>3</v>
      </c>
      <c r="C15" s="1">
        <v>2</v>
      </c>
      <c r="D15" s="28"/>
      <c r="E15" s="31">
        <f t="shared" si="0"/>
        <v>5</v>
      </c>
      <c r="F15" s="10"/>
      <c r="G15" s="1"/>
      <c r="H15" s="1"/>
      <c r="I15" s="1"/>
      <c r="J15" s="1">
        <v>3</v>
      </c>
      <c r="K15" s="1">
        <v>2</v>
      </c>
      <c r="L15" s="4"/>
      <c r="M15" s="114"/>
      <c r="N15" s="1"/>
      <c r="O15" s="1"/>
      <c r="P15" s="1"/>
      <c r="Q15" s="1">
        <v>3</v>
      </c>
      <c r="R15" s="1">
        <v>2</v>
      </c>
      <c r="S15" s="1"/>
      <c r="T15" s="100">
        <f t="shared" si="1"/>
        <v>10</v>
      </c>
      <c r="U15" s="32">
        <v>0</v>
      </c>
      <c r="V15" s="31">
        <f t="shared" si="2"/>
        <v>10</v>
      </c>
    </row>
    <row r="16" spans="1:22" ht="15.75" customHeight="1">
      <c r="A16" s="89" t="s">
        <v>12</v>
      </c>
      <c r="B16" s="10">
        <v>1</v>
      </c>
      <c r="C16" s="1"/>
      <c r="D16" s="28"/>
      <c r="E16" s="31">
        <f t="shared" si="0"/>
        <v>1</v>
      </c>
      <c r="F16" s="10"/>
      <c r="G16" s="1"/>
      <c r="H16" s="1"/>
      <c r="I16" s="1"/>
      <c r="J16" s="1"/>
      <c r="K16" s="1"/>
      <c r="L16" s="4"/>
      <c r="M16" s="114"/>
      <c r="N16" s="1"/>
      <c r="O16" s="1"/>
      <c r="P16" s="1"/>
      <c r="Q16" s="1"/>
      <c r="R16" s="1"/>
      <c r="S16" s="1"/>
      <c r="T16" s="100">
        <f t="shared" si="1"/>
        <v>0</v>
      </c>
      <c r="U16" s="32"/>
      <c r="V16" s="31">
        <f t="shared" si="2"/>
        <v>0</v>
      </c>
    </row>
    <row r="17" spans="1:22" ht="15.75" customHeight="1">
      <c r="A17" s="89" t="s">
        <v>13</v>
      </c>
      <c r="B17" s="10">
        <v>4</v>
      </c>
      <c r="C17" s="1">
        <v>2</v>
      </c>
      <c r="D17" s="28"/>
      <c r="E17" s="31">
        <f t="shared" si="0"/>
        <v>6</v>
      </c>
      <c r="F17" s="10"/>
      <c r="G17" s="1"/>
      <c r="H17" s="1">
        <v>4</v>
      </c>
      <c r="I17" s="1">
        <v>2</v>
      </c>
      <c r="J17" s="1">
        <v>4</v>
      </c>
      <c r="K17" s="1">
        <v>2</v>
      </c>
      <c r="L17" s="4"/>
      <c r="M17" s="114"/>
      <c r="N17" s="1"/>
      <c r="O17" s="1">
        <v>4</v>
      </c>
      <c r="P17" s="1">
        <v>2</v>
      </c>
      <c r="Q17" s="1">
        <v>4</v>
      </c>
      <c r="R17" s="1">
        <v>2</v>
      </c>
      <c r="S17" s="1"/>
      <c r="T17" s="100">
        <f t="shared" si="1"/>
        <v>24</v>
      </c>
      <c r="U17" s="32">
        <v>10</v>
      </c>
      <c r="V17" s="31">
        <f t="shared" si="2"/>
        <v>34</v>
      </c>
    </row>
    <row r="18" spans="1:22" ht="15.75" customHeight="1">
      <c r="A18" s="89" t="s">
        <v>14</v>
      </c>
      <c r="B18" s="10">
        <v>5</v>
      </c>
      <c r="C18" s="1">
        <v>3</v>
      </c>
      <c r="D18" s="28"/>
      <c r="E18" s="31">
        <f t="shared" si="0"/>
        <v>8</v>
      </c>
      <c r="F18" s="10"/>
      <c r="G18" s="1"/>
      <c r="H18" s="1">
        <v>7</v>
      </c>
      <c r="I18" s="1">
        <v>2</v>
      </c>
      <c r="J18" s="1"/>
      <c r="K18" s="1"/>
      <c r="L18" s="4"/>
      <c r="M18" s="114"/>
      <c r="N18" s="1"/>
      <c r="O18" s="1"/>
      <c r="P18" s="1"/>
      <c r="Q18" s="1"/>
      <c r="R18" s="1"/>
      <c r="S18" s="1"/>
      <c r="T18" s="100">
        <f t="shared" si="1"/>
        <v>9</v>
      </c>
      <c r="U18" s="32">
        <v>1</v>
      </c>
      <c r="V18" s="31">
        <f t="shared" si="2"/>
        <v>10</v>
      </c>
    </row>
    <row r="19" spans="1:22" ht="15.75" customHeight="1">
      <c r="A19" s="89" t="s">
        <v>15</v>
      </c>
      <c r="B19" s="10">
        <v>5</v>
      </c>
      <c r="C19" s="1">
        <v>3</v>
      </c>
      <c r="D19" s="28"/>
      <c r="E19" s="31">
        <f t="shared" si="0"/>
        <v>8</v>
      </c>
      <c r="F19" s="10"/>
      <c r="G19" s="1"/>
      <c r="H19" s="1"/>
      <c r="I19" s="1"/>
      <c r="J19" s="1">
        <v>5</v>
      </c>
      <c r="K19" s="1">
        <v>3</v>
      </c>
      <c r="L19" s="4">
        <v>3</v>
      </c>
      <c r="M19" s="114"/>
      <c r="N19" s="1"/>
      <c r="O19" s="1"/>
      <c r="P19" s="1"/>
      <c r="Q19" s="1">
        <v>5</v>
      </c>
      <c r="R19" s="1">
        <v>3</v>
      </c>
      <c r="S19" s="1">
        <v>3</v>
      </c>
      <c r="T19" s="100">
        <f t="shared" si="1"/>
        <v>22</v>
      </c>
      <c r="U19" s="32">
        <v>20</v>
      </c>
      <c r="V19" s="31">
        <f t="shared" si="2"/>
        <v>42</v>
      </c>
    </row>
    <row r="20" spans="1:22" ht="15.75" customHeight="1">
      <c r="A20" s="89" t="s">
        <v>16</v>
      </c>
      <c r="B20" s="10">
        <v>4</v>
      </c>
      <c r="C20" s="1"/>
      <c r="D20" s="28"/>
      <c r="E20" s="31">
        <f t="shared" si="0"/>
        <v>4</v>
      </c>
      <c r="F20" s="10"/>
      <c r="G20" s="1"/>
      <c r="H20" s="1"/>
      <c r="I20" s="1"/>
      <c r="J20" s="1"/>
      <c r="K20" s="1"/>
      <c r="L20" s="4"/>
      <c r="M20" s="114"/>
      <c r="N20" s="1"/>
      <c r="O20" s="1"/>
      <c r="P20" s="1"/>
      <c r="Q20" s="1"/>
      <c r="R20" s="1"/>
      <c r="S20" s="1"/>
      <c r="T20" s="100">
        <f t="shared" si="1"/>
        <v>0</v>
      </c>
      <c r="U20" s="32"/>
      <c r="V20" s="31">
        <f t="shared" si="2"/>
        <v>0</v>
      </c>
    </row>
    <row r="21" spans="1:22" ht="15.75" customHeight="1">
      <c r="A21" s="89" t="s">
        <v>17</v>
      </c>
      <c r="B21" s="10">
        <v>3</v>
      </c>
      <c r="C21" s="1">
        <v>1</v>
      </c>
      <c r="D21" s="28"/>
      <c r="E21" s="31">
        <f t="shared" si="0"/>
        <v>4</v>
      </c>
      <c r="F21" s="10"/>
      <c r="G21" s="1"/>
      <c r="H21" s="1"/>
      <c r="I21" s="1"/>
      <c r="J21" s="1"/>
      <c r="K21" s="1"/>
      <c r="L21" s="4"/>
      <c r="M21" s="114"/>
      <c r="N21" s="1"/>
      <c r="O21" s="1"/>
      <c r="P21" s="1"/>
      <c r="Q21" s="1"/>
      <c r="R21" s="1"/>
      <c r="S21" s="1"/>
      <c r="T21" s="100">
        <f t="shared" si="1"/>
        <v>0</v>
      </c>
      <c r="U21" s="32">
        <v>3</v>
      </c>
      <c r="V21" s="31">
        <f t="shared" si="2"/>
        <v>3</v>
      </c>
    </row>
    <row r="22" spans="1:22" ht="15.75" customHeight="1">
      <c r="A22" s="89" t="s">
        <v>18</v>
      </c>
      <c r="B22" s="10">
        <v>1</v>
      </c>
      <c r="C22" s="1"/>
      <c r="D22" s="28"/>
      <c r="E22" s="31">
        <f t="shared" si="0"/>
        <v>1</v>
      </c>
      <c r="F22" s="10"/>
      <c r="G22" s="1"/>
      <c r="H22" s="1">
        <v>3</v>
      </c>
      <c r="I22" s="1">
        <v>1</v>
      </c>
      <c r="J22" s="1">
        <v>1</v>
      </c>
      <c r="K22" s="1"/>
      <c r="L22" s="4"/>
      <c r="M22" s="114"/>
      <c r="N22" s="1"/>
      <c r="O22" s="1">
        <v>3</v>
      </c>
      <c r="P22" s="1">
        <v>1</v>
      </c>
      <c r="Q22" s="1">
        <v>1</v>
      </c>
      <c r="R22" s="1"/>
      <c r="S22" s="1"/>
      <c r="T22" s="100">
        <f t="shared" si="1"/>
        <v>10</v>
      </c>
      <c r="U22" s="32">
        <v>1</v>
      </c>
      <c r="V22" s="31">
        <f t="shared" si="2"/>
        <v>11</v>
      </c>
    </row>
    <row r="23" spans="1:22" ht="15.75" customHeight="1">
      <c r="A23" s="89" t="s">
        <v>19</v>
      </c>
      <c r="B23" s="10">
        <v>10</v>
      </c>
      <c r="C23" s="1">
        <v>4</v>
      </c>
      <c r="D23" s="28"/>
      <c r="E23" s="31">
        <f t="shared" si="0"/>
        <v>14</v>
      </c>
      <c r="F23" s="10"/>
      <c r="G23" s="1"/>
      <c r="H23" s="1"/>
      <c r="I23" s="1"/>
      <c r="J23" s="1"/>
      <c r="K23" s="1"/>
      <c r="L23" s="4"/>
      <c r="M23" s="114"/>
      <c r="N23" s="1"/>
      <c r="O23" s="1"/>
      <c r="P23" s="1"/>
      <c r="Q23" s="1"/>
      <c r="R23" s="1"/>
      <c r="S23" s="1"/>
      <c r="T23" s="100">
        <f t="shared" si="1"/>
        <v>0</v>
      </c>
      <c r="U23" s="32"/>
      <c r="V23" s="31">
        <f t="shared" si="2"/>
        <v>0</v>
      </c>
    </row>
    <row r="24" spans="1:22" ht="15.75" customHeight="1">
      <c r="A24" s="89" t="s">
        <v>20</v>
      </c>
      <c r="B24" s="10">
        <v>5</v>
      </c>
      <c r="C24" s="1">
        <v>2</v>
      </c>
      <c r="D24" s="28"/>
      <c r="E24" s="31">
        <f t="shared" si="0"/>
        <v>7</v>
      </c>
      <c r="F24" s="10"/>
      <c r="G24" s="1"/>
      <c r="H24" s="1">
        <v>7</v>
      </c>
      <c r="I24" s="1">
        <v>2</v>
      </c>
      <c r="J24" s="1">
        <v>5</v>
      </c>
      <c r="K24" s="1">
        <v>2</v>
      </c>
      <c r="L24" s="4">
        <v>1</v>
      </c>
      <c r="M24" s="114"/>
      <c r="N24" s="1"/>
      <c r="O24" s="1">
        <v>7</v>
      </c>
      <c r="P24" s="1">
        <v>2</v>
      </c>
      <c r="Q24" s="1">
        <v>5</v>
      </c>
      <c r="R24" s="1">
        <v>2</v>
      </c>
      <c r="S24" s="1">
        <v>1</v>
      </c>
      <c r="T24" s="100">
        <f t="shared" si="1"/>
        <v>34</v>
      </c>
      <c r="U24" s="32">
        <v>8</v>
      </c>
      <c r="V24" s="31">
        <f t="shared" si="2"/>
        <v>42</v>
      </c>
    </row>
    <row r="25" spans="1:22" ht="15.75" customHeight="1">
      <c r="A25" s="89" t="s">
        <v>21</v>
      </c>
      <c r="B25" s="10">
        <v>4</v>
      </c>
      <c r="C25" s="1">
        <v>1</v>
      </c>
      <c r="D25" s="28"/>
      <c r="E25" s="31">
        <f t="shared" si="0"/>
        <v>5</v>
      </c>
      <c r="F25" s="10"/>
      <c r="G25" s="1"/>
      <c r="H25" s="1"/>
      <c r="I25" s="1"/>
      <c r="J25" s="1"/>
      <c r="K25" s="1"/>
      <c r="L25" s="4"/>
      <c r="M25" s="114"/>
      <c r="N25" s="1"/>
      <c r="O25" s="1"/>
      <c r="P25" s="1"/>
      <c r="Q25" s="1"/>
      <c r="R25" s="1"/>
      <c r="S25" s="1"/>
      <c r="T25" s="100">
        <f t="shared" si="1"/>
        <v>0</v>
      </c>
      <c r="U25" s="32"/>
      <c r="V25" s="31">
        <f t="shared" si="2"/>
        <v>0</v>
      </c>
    </row>
    <row r="26" spans="1:22" ht="15.75" customHeight="1">
      <c r="A26" s="89" t="s">
        <v>22</v>
      </c>
      <c r="B26" s="10">
        <v>2</v>
      </c>
      <c r="C26" s="1">
        <v>2</v>
      </c>
      <c r="D26" s="28"/>
      <c r="E26" s="31">
        <f t="shared" si="0"/>
        <v>4</v>
      </c>
      <c r="F26" s="10"/>
      <c r="G26" s="1"/>
      <c r="H26" s="1"/>
      <c r="I26" s="1"/>
      <c r="J26" s="1"/>
      <c r="K26" s="1"/>
      <c r="L26" s="4"/>
      <c r="M26" s="114"/>
      <c r="N26" s="1"/>
      <c r="O26" s="1"/>
      <c r="P26" s="1"/>
      <c r="Q26" s="1"/>
      <c r="R26" s="1"/>
      <c r="S26" s="1"/>
      <c r="T26" s="100">
        <f t="shared" si="1"/>
        <v>0</v>
      </c>
      <c r="U26" s="32"/>
      <c r="V26" s="31">
        <f t="shared" si="2"/>
        <v>0</v>
      </c>
    </row>
    <row r="27" spans="1:22" ht="15.75" customHeight="1">
      <c r="A27" s="89" t="s">
        <v>23</v>
      </c>
      <c r="B27" s="10">
        <v>6</v>
      </c>
      <c r="C27" s="1">
        <v>4</v>
      </c>
      <c r="D27" s="28"/>
      <c r="E27" s="31">
        <f t="shared" si="0"/>
        <v>10</v>
      </c>
      <c r="F27" s="10"/>
      <c r="G27" s="1"/>
      <c r="H27" s="1">
        <v>4</v>
      </c>
      <c r="I27" s="1">
        <v>5</v>
      </c>
      <c r="J27" s="1">
        <v>6</v>
      </c>
      <c r="K27" s="1">
        <v>4</v>
      </c>
      <c r="L27" s="4"/>
      <c r="M27" s="114"/>
      <c r="N27" s="1"/>
      <c r="O27" s="1">
        <v>3</v>
      </c>
      <c r="P27" s="1">
        <v>5</v>
      </c>
      <c r="Q27" s="1">
        <v>2</v>
      </c>
      <c r="R27" s="1">
        <v>4</v>
      </c>
      <c r="S27" s="1"/>
      <c r="T27" s="100">
        <f t="shared" si="1"/>
        <v>33</v>
      </c>
      <c r="U27" s="32">
        <v>1</v>
      </c>
      <c r="V27" s="31">
        <f t="shared" si="2"/>
        <v>34</v>
      </c>
    </row>
    <row r="28" spans="1:22" ht="15.75" customHeight="1">
      <c r="A28" s="89" t="s">
        <v>24</v>
      </c>
      <c r="B28" s="10">
        <v>1</v>
      </c>
      <c r="C28" s="1">
        <v>2</v>
      </c>
      <c r="D28" s="28"/>
      <c r="E28" s="31">
        <f t="shared" si="0"/>
        <v>3</v>
      </c>
      <c r="F28" s="10"/>
      <c r="G28" s="1"/>
      <c r="H28" s="1"/>
      <c r="I28" s="1"/>
      <c r="J28" s="1"/>
      <c r="K28" s="1"/>
      <c r="L28" s="4"/>
      <c r="M28" s="114"/>
      <c r="N28" s="1"/>
      <c r="O28" s="1"/>
      <c r="P28" s="1"/>
      <c r="Q28" s="1"/>
      <c r="R28" s="1"/>
      <c r="S28" s="1"/>
      <c r="T28" s="100">
        <f t="shared" si="1"/>
        <v>0</v>
      </c>
      <c r="U28" s="32"/>
      <c r="V28" s="31">
        <f t="shared" si="2"/>
        <v>0</v>
      </c>
    </row>
    <row r="29" spans="1:22" ht="15.75" customHeight="1">
      <c r="A29" s="89" t="s">
        <v>25</v>
      </c>
      <c r="B29" s="10">
        <v>3</v>
      </c>
      <c r="C29" s="1">
        <v>2</v>
      </c>
      <c r="D29" s="28"/>
      <c r="E29" s="31">
        <f t="shared" si="0"/>
        <v>5</v>
      </c>
      <c r="F29" s="10"/>
      <c r="G29" s="1"/>
      <c r="H29" s="1">
        <v>4</v>
      </c>
      <c r="I29" s="1">
        <v>3</v>
      </c>
      <c r="J29" s="1">
        <v>3</v>
      </c>
      <c r="K29" s="1">
        <v>3</v>
      </c>
      <c r="L29" s="4"/>
      <c r="M29" s="114"/>
      <c r="N29" s="1"/>
      <c r="O29" s="1">
        <v>4</v>
      </c>
      <c r="P29" s="1">
        <v>3</v>
      </c>
      <c r="Q29" s="1">
        <v>3</v>
      </c>
      <c r="R29" s="1">
        <v>3</v>
      </c>
      <c r="S29" s="1"/>
      <c r="T29" s="100">
        <f t="shared" si="1"/>
        <v>26</v>
      </c>
      <c r="U29" s="32">
        <v>10</v>
      </c>
      <c r="V29" s="31">
        <f t="shared" si="2"/>
        <v>36</v>
      </c>
    </row>
    <row r="30" spans="1:22" ht="15.75" customHeight="1">
      <c r="A30" s="89" t="s">
        <v>26</v>
      </c>
      <c r="B30" s="10">
        <v>3</v>
      </c>
      <c r="C30" s="1">
        <v>1</v>
      </c>
      <c r="D30" s="28"/>
      <c r="E30" s="31">
        <f t="shared" si="0"/>
        <v>4</v>
      </c>
      <c r="F30" s="10"/>
      <c r="G30" s="1"/>
      <c r="H30" s="1">
        <v>9</v>
      </c>
      <c r="I30" s="1"/>
      <c r="J30" s="1">
        <v>3</v>
      </c>
      <c r="K30" s="1">
        <v>1</v>
      </c>
      <c r="L30" s="4"/>
      <c r="M30" s="114"/>
      <c r="N30" s="1"/>
      <c r="O30" s="1">
        <v>9</v>
      </c>
      <c r="P30" s="1"/>
      <c r="Q30" s="1">
        <v>2</v>
      </c>
      <c r="R30" s="1">
        <v>1</v>
      </c>
      <c r="S30" s="1"/>
      <c r="T30" s="100">
        <f t="shared" si="1"/>
        <v>25</v>
      </c>
      <c r="U30" s="32">
        <v>8</v>
      </c>
      <c r="V30" s="31">
        <f t="shared" si="2"/>
        <v>33</v>
      </c>
    </row>
    <row r="31" spans="1:22" ht="15.75" customHeight="1">
      <c r="A31" s="89" t="s">
        <v>27</v>
      </c>
      <c r="B31" s="10">
        <v>1</v>
      </c>
      <c r="C31" s="1"/>
      <c r="D31" s="28"/>
      <c r="E31" s="31">
        <f t="shared" si="0"/>
        <v>1</v>
      </c>
      <c r="F31" s="10"/>
      <c r="G31" s="1"/>
      <c r="H31" s="1">
        <v>3</v>
      </c>
      <c r="I31" s="1"/>
      <c r="J31" s="1">
        <v>1</v>
      </c>
      <c r="K31" s="1"/>
      <c r="L31" s="4"/>
      <c r="M31" s="114"/>
      <c r="N31" s="1"/>
      <c r="O31" s="1">
        <v>3</v>
      </c>
      <c r="P31" s="1"/>
      <c r="Q31" s="1">
        <v>1</v>
      </c>
      <c r="R31" s="1"/>
      <c r="S31" s="1"/>
      <c r="T31" s="100">
        <f t="shared" si="1"/>
        <v>8</v>
      </c>
      <c r="U31" s="32">
        <v>4</v>
      </c>
      <c r="V31" s="31">
        <f t="shared" si="2"/>
        <v>12</v>
      </c>
    </row>
    <row r="32" spans="1:22" ht="15.75" customHeight="1">
      <c r="A32" s="89" t="s">
        <v>28</v>
      </c>
      <c r="B32" s="10"/>
      <c r="C32" s="1"/>
      <c r="D32" s="28"/>
      <c r="E32" s="31">
        <f t="shared" si="0"/>
        <v>0</v>
      </c>
      <c r="F32" s="10"/>
      <c r="G32" s="1"/>
      <c r="H32" s="1">
        <v>7</v>
      </c>
      <c r="I32" s="1">
        <v>2</v>
      </c>
      <c r="J32" s="1"/>
      <c r="K32" s="1"/>
      <c r="L32" s="4"/>
      <c r="M32" s="114"/>
      <c r="N32" s="1"/>
      <c r="O32" s="1">
        <v>7</v>
      </c>
      <c r="P32" s="1">
        <v>2</v>
      </c>
      <c r="Q32" s="1"/>
      <c r="R32" s="1"/>
      <c r="S32" s="1"/>
      <c r="T32" s="100">
        <f t="shared" si="1"/>
        <v>18</v>
      </c>
      <c r="U32" s="32"/>
      <c r="V32" s="31">
        <f t="shared" si="2"/>
        <v>18</v>
      </c>
    </row>
    <row r="33" spans="1:22" ht="15.75" customHeight="1" thickBot="1">
      <c r="A33" s="91" t="s">
        <v>29</v>
      </c>
      <c r="B33" s="12">
        <v>1</v>
      </c>
      <c r="C33" s="7"/>
      <c r="D33" s="29"/>
      <c r="E33" s="102">
        <f t="shared" si="0"/>
        <v>1</v>
      </c>
      <c r="F33" s="12"/>
      <c r="G33" s="7"/>
      <c r="H33" s="7">
        <v>1</v>
      </c>
      <c r="I33" s="7"/>
      <c r="J33" s="7">
        <v>1</v>
      </c>
      <c r="K33" s="7"/>
      <c r="L33" s="123"/>
      <c r="M33" s="115"/>
      <c r="N33" s="7"/>
      <c r="O33" s="7">
        <v>1</v>
      </c>
      <c r="P33" s="7"/>
      <c r="Q33" s="7">
        <v>1</v>
      </c>
      <c r="R33" s="7"/>
      <c r="S33" s="7"/>
      <c r="T33" s="103">
        <f t="shared" si="1"/>
        <v>4</v>
      </c>
      <c r="U33" s="33"/>
      <c r="V33" s="22">
        <f t="shared" si="2"/>
        <v>4</v>
      </c>
    </row>
    <row r="34" spans="1:22" ht="15.75" customHeight="1" thickBot="1">
      <c r="A34" s="90" t="s">
        <v>52</v>
      </c>
      <c r="B34" s="18">
        <f>SUM(B4:B33)</f>
        <v>131</v>
      </c>
      <c r="C34" s="18">
        <f>SUM(C4:C33)</f>
        <v>66</v>
      </c>
      <c r="D34" s="51">
        <f>SUM(D4:D33)</f>
        <v>5</v>
      </c>
      <c r="E34" s="105">
        <f>SUM(E4:E33)</f>
        <v>202</v>
      </c>
      <c r="F34" s="18">
        <f>SUM(F4:F33)</f>
        <v>5</v>
      </c>
      <c r="G34" s="18">
        <f aca="true" t="shared" si="3" ref="G34:T34">SUM(G4:G33)</f>
        <v>0</v>
      </c>
      <c r="H34" s="18">
        <f t="shared" si="3"/>
        <v>143</v>
      </c>
      <c r="I34" s="18">
        <f t="shared" si="3"/>
        <v>43</v>
      </c>
      <c r="J34" s="18">
        <f t="shared" si="3"/>
        <v>61</v>
      </c>
      <c r="K34" s="18">
        <f t="shared" si="3"/>
        <v>36</v>
      </c>
      <c r="L34" s="51">
        <f t="shared" si="3"/>
        <v>28</v>
      </c>
      <c r="M34" s="116">
        <f t="shared" si="3"/>
        <v>5</v>
      </c>
      <c r="N34" s="18">
        <f t="shared" si="3"/>
        <v>0</v>
      </c>
      <c r="O34" s="18">
        <f t="shared" si="3"/>
        <v>135</v>
      </c>
      <c r="P34" s="18">
        <f t="shared" si="3"/>
        <v>41</v>
      </c>
      <c r="Q34" s="18">
        <f t="shared" si="3"/>
        <v>56</v>
      </c>
      <c r="R34" s="18">
        <f t="shared" si="3"/>
        <v>35</v>
      </c>
      <c r="S34" s="18">
        <f t="shared" si="3"/>
        <v>21</v>
      </c>
      <c r="T34" s="105">
        <f t="shared" si="3"/>
        <v>609</v>
      </c>
      <c r="U34" s="92">
        <f>SUM(U4:U33)</f>
        <v>241</v>
      </c>
      <c r="V34" s="58">
        <f t="shared" si="2"/>
        <v>850</v>
      </c>
    </row>
    <row r="35" spans="5:20" ht="13.5">
      <c r="E35" s="66"/>
      <c r="T35" s="66"/>
    </row>
  </sheetData>
  <mergeCells count="7">
    <mergeCell ref="V2:V3"/>
    <mergeCell ref="U2:U3"/>
    <mergeCell ref="A2:A3"/>
    <mergeCell ref="T2:T3"/>
    <mergeCell ref="B2:E2"/>
    <mergeCell ref="F2:L2"/>
    <mergeCell ref="M2:S2"/>
  </mergeCells>
  <printOptions/>
  <pageMargins left="0.3937007874015748" right="0.3937007874015748" top="0.68" bottom="0.5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2008-01-21T04:25:02Z</cp:lastPrinted>
  <dcterms:created xsi:type="dcterms:W3CDTF">2007-12-06T01:54:10Z</dcterms:created>
  <dcterms:modified xsi:type="dcterms:W3CDTF">2008-02-08T06:51:55Z</dcterms:modified>
  <cp:category/>
  <cp:version/>
  <cp:contentType/>
  <cp:contentStatus/>
</cp:coreProperties>
</file>