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0" windowWidth="10275" windowHeight="8055" tabRatio="681" activeTab="0"/>
  </bookViews>
  <sheets>
    <sheet name="合計" sheetId="1" r:id="rId1"/>
    <sheet name="居宅介護" sheetId="2" r:id="rId2"/>
    <sheet name="重度訪問介護" sheetId="3" r:id="rId3"/>
    <sheet name="同行援護" sheetId="4" r:id="rId4"/>
    <sheet name="行動援護" sheetId="5" r:id="rId5"/>
    <sheet name="重度障がい者等包括支援" sheetId="6" r:id="rId6"/>
  </sheets>
  <definedNames>
    <definedName name="_xlnm.Print_Area" localSheetId="1">'居宅介護'!$A$1:$AA$53</definedName>
    <definedName name="_xlnm.Print_Area" localSheetId="4">'行動援護'!$A$1:$U$53</definedName>
    <definedName name="_xlnm.Print_Area" localSheetId="0">'合計'!$A$1:$AO$54</definedName>
    <definedName name="_xlnm.Print_Area" localSheetId="5">'重度障がい者等包括支援'!$A$1:$AA$55</definedName>
    <definedName name="_xlnm.Print_Area" localSheetId="2">'重度訪問介護'!$A$1:$U$53</definedName>
    <definedName name="_xlnm.Print_Area" localSheetId="3">'同行援護'!$A$1:$O$53</definedName>
    <definedName name="_xlnm.Print_Titles" localSheetId="1">'居宅介護'!$B:$B</definedName>
    <definedName name="_xlnm.Print_Titles" localSheetId="5">'重度障がい者等包括支援'!$B:$B</definedName>
    <definedName name="_xlnm.Print_Titles" localSheetId="2">'重度訪問介護'!$B:$B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<sst xmlns="http://schemas.openxmlformats.org/spreadsheetml/2006/main" count="556" uniqueCount="121">
  <si>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</si>
  <si>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</si>
  <si>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</si>
  <si>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</si>
  <si>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</si>
  <si>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</si>
  <si>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</si>
  <si>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</si>
  <si>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</si>
  <si>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</si>
  <si>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</si>
  <si>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</si>
  <si>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</si>
  <si>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</si>
  <si>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</si>
  <si>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</si>
  <si>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</si>
  <si>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</si>
  <si>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</si>
  <si>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</si>
  <si>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</si>
  <si>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</si>
  <si>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</si>
  <si>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</si>
  <si>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</si>
  <si>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</si>
  <si>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</si>
  <si>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</si>
  <si>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</si>
  <si>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</si>
  <si>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</si>
  <si>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</si>
  <si>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</si>
  <si>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</si>
  <si>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</si>
  <si>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</si>
  <si>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</si>
  <si>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</si>
  <si>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</si>
  <si>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</si>
  <si>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</si>
  <si>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</si>
  <si>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市町村</t>
  </si>
  <si>
    <t>合計</t>
  </si>
  <si>
    <t>大阪市</t>
  </si>
  <si>
    <t>時間／月</t>
  </si>
  <si>
    <t>行　動　援　護</t>
  </si>
  <si>
    <t>重度障がい者等包括支援</t>
  </si>
  <si>
    <t>居　宅　介　護</t>
  </si>
  <si>
    <t>身体障がい者</t>
  </si>
  <si>
    <t>知的障がい者</t>
  </si>
  <si>
    <t>障がい児</t>
  </si>
  <si>
    <t>居　宅　介　護</t>
  </si>
  <si>
    <t>行　動　援　護</t>
  </si>
  <si>
    <t>精神障がい者</t>
  </si>
  <si>
    <t>重　度　障　が　い　者　等　包　括　支　援</t>
  </si>
  <si>
    <t>訪　問　系　サ　ー　ビ　ス　合　計</t>
  </si>
  <si>
    <t>人／月</t>
  </si>
  <si>
    <t>　①　訪問系サービス合計　（訪問系サービス合計、居宅介護、重度訪問介護）</t>
  </si>
  <si>
    <t>　①　訪問系サービス合計　（同行援護、行動援護、重度障がい者等包括支援）</t>
  </si>
  <si>
    <t>（１）訪問系サービス</t>
  </si>
  <si>
    <t>（１）訪問系サービス</t>
  </si>
  <si>
    <t>重　度　訪　問　介　護</t>
  </si>
  <si>
    <t>重　度　訪　問　介　護</t>
  </si>
  <si>
    <t>同行援護</t>
  </si>
  <si>
    <t>同　行　援　護</t>
  </si>
  <si>
    <t>（市町村別）</t>
  </si>
  <si>
    <t>３年度</t>
  </si>
  <si>
    <t>３年度</t>
  </si>
  <si>
    <t>４年度</t>
  </si>
  <si>
    <t>４年度</t>
  </si>
  <si>
    <t>５年度</t>
  </si>
  <si>
    <t>５年度</t>
  </si>
  <si>
    <t>人時間／月</t>
  </si>
  <si>
    <t>　②　居宅介護（障がい種別）</t>
  </si>
  <si>
    <t>　③　重度訪問介護（障がい種別）</t>
  </si>
  <si>
    <t>　④　同行援護（障がい種別）</t>
  </si>
  <si>
    <t>　⑤　行動援護（障がい種別）</t>
  </si>
  <si>
    <t>　⑥　重度障がい者等包括支援（障がい種別）</t>
  </si>
  <si>
    <t>大東市</t>
  </si>
  <si>
    <t>千早赤阪村</t>
  </si>
  <si>
    <t>熊取町</t>
  </si>
  <si>
    <t>高石市</t>
  </si>
  <si>
    <t>豊能町</t>
  </si>
  <si>
    <t>富田林市</t>
  </si>
  <si>
    <t>岬町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</si>
  <si>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</si>
  <si>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</si>
  <si>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</si>
  <si>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</si>
  <si>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</si>
  <si>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</si>
  <si>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</si>
  <si>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交野市</t>
  </si>
  <si>
    <t>大阪狭山市</t>
  </si>
  <si>
    <t>摂津市</t>
  </si>
  <si>
    <t>泉大津市</t>
  </si>
  <si>
    <t>吹田市</t>
  </si>
  <si>
    <t>寝屋川市</t>
  </si>
  <si>
    <t>高槻市</t>
  </si>
  <si>
    <t>堺市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</si>
  <si>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</si>
  <si>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</si>
  <si>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</si>
  <si>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</si>
  <si>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</si>
  <si>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</si>
  <si>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</si>
  <si>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</si>
  <si>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東大阪市</t>
  </si>
  <si>
    <t>藤井寺市</t>
  </si>
  <si>
    <t>枚方市</t>
  </si>
  <si>
    <t>守口市</t>
  </si>
  <si>
    <t>柏原市</t>
  </si>
  <si>
    <t>島本町</t>
  </si>
  <si>
    <t>岸和田市</t>
  </si>
  <si>
    <t>四條畷市</t>
  </si>
  <si>
    <t>河南町</t>
  </si>
  <si>
    <t>田尻町</t>
  </si>
  <si>
    <t>能勢町</t>
  </si>
  <si>
    <t>阪南市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</si>
</sst>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#,##0&quot; 時間&quot;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22"/>
      <color indexed="8"/>
      <name val="ＭＳ Ｐゴシック"/>
      <family val="3"/>
    </font>
    <font>
      <b/>
      <i/>
      <sz val="22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22"/>
      <color indexed="8"/>
      <name val="ＭＳ Ｐゴシック"/>
      <family val="3"/>
    </font>
    <font>
      <sz val="18"/>
      <color indexed="8"/>
      <name val="HGSｺﾞｼｯｸE"/>
      <family val="3"/>
    </font>
    <font>
      <sz val="20"/>
      <color indexed="8"/>
      <name val="HGSｺﾞｼｯｸE"/>
      <family val="3"/>
    </font>
    <font>
      <sz val="24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sz val="22"/>
      <color theme="1"/>
      <name val="ＭＳ Ｐゴシック"/>
      <family val="3"/>
    </font>
    <font>
      <b/>
      <i/>
      <sz val="22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6" xfId="0" applyFont="1" applyFill="1" applyBorder="1" applyAlignment="1">
      <alignment horizontal="center" vertical="center" shrinkToFit="1"/>
    </xf>
    <xf numFmtId="0" fontId="7" fillId="34" borderId="17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33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33" borderId="12" xfId="0" applyFont="1" applyFill="1" applyBorder="1" applyAlignment="1">
      <alignment vertical="center" shrinkToFit="1"/>
    </xf>
    <xf numFmtId="0" fontId="10" fillId="33" borderId="13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15" xfId="0" applyFont="1" applyFill="1" applyBorder="1" applyAlignment="1">
      <alignment vertical="center"/>
    </xf>
    <xf numFmtId="38" fontId="60" fillId="0" borderId="13" xfId="49" applyFont="1" applyFill="1" applyBorder="1" applyAlignment="1">
      <alignment vertical="center"/>
    </xf>
    <xf numFmtId="38" fontId="60" fillId="0" borderId="20" xfId="49" applyFont="1" applyFill="1" applyBorder="1" applyAlignment="1">
      <alignment vertical="center"/>
    </xf>
    <xf numFmtId="38" fontId="60" fillId="0" borderId="21" xfId="49" applyFont="1" applyFill="1" applyBorder="1" applyAlignment="1">
      <alignment vertical="center"/>
    </xf>
    <xf numFmtId="38" fontId="60" fillId="0" borderId="22" xfId="49" applyFont="1" applyFill="1" applyBorder="1" applyAlignment="1">
      <alignment vertical="center"/>
    </xf>
    <xf numFmtId="38" fontId="60" fillId="0" borderId="23" xfId="49" applyFont="1" applyFill="1" applyBorder="1" applyAlignment="1">
      <alignment vertical="center"/>
    </xf>
    <xf numFmtId="38" fontId="61" fillId="35" borderId="0" xfId="49" applyFont="1" applyFill="1" applyBorder="1" applyAlignment="1">
      <alignment vertical="center" shrinkToFit="1"/>
    </xf>
    <xf numFmtId="38" fontId="60" fillId="0" borderId="13" xfId="49" applyFont="1" applyFill="1" applyBorder="1" applyAlignment="1">
      <alignment vertical="center" shrinkToFit="1"/>
    </xf>
    <xf numFmtId="38" fontId="60" fillId="0" borderId="20" xfId="49" applyFont="1" applyFill="1" applyBorder="1" applyAlignment="1">
      <alignment vertical="center" shrinkToFit="1"/>
    </xf>
    <xf numFmtId="38" fontId="60" fillId="0" borderId="21" xfId="49" applyFont="1" applyFill="1" applyBorder="1" applyAlignment="1">
      <alignment vertical="center" shrinkToFit="1"/>
    </xf>
    <xf numFmtId="38" fontId="60" fillId="0" borderId="22" xfId="49" applyFont="1" applyFill="1" applyBorder="1" applyAlignment="1">
      <alignment vertical="center" shrinkToFit="1"/>
    </xf>
    <xf numFmtId="38" fontId="61" fillId="0" borderId="24" xfId="49" applyFont="1" applyFill="1" applyBorder="1" applyAlignment="1">
      <alignment vertical="center" shrinkToFit="1"/>
    </xf>
    <xf numFmtId="38" fontId="61" fillId="0" borderId="11" xfId="49" applyFont="1" applyFill="1" applyBorder="1" applyAlignment="1">
      <alignment vertical="center" shrinkToFit="1"/>
    </xf>
    <xf numFmtId="38" fontId="61" fillId="0" borderId="25" xfId="49" applyFont="1" applyFill="1" applyBorder="1" applyAlignment="1">
      <alignment vertical="center" shrinkToFit="1"/>
    </xf>
    <xf numFmtId="38" fontId="61" fillId="0" borderId="26" xfId="49" applyFont="1" applyFill="1" applyBorder="1" applyAlignment="1">
      <alignment vertical="center" shrinkToFit="1"/>
    </xf>
    <xf numFmtId="38" fontId="61" fillId="0" borderId="27" xfId="49" applyFont="1" applyFill="1" applyBorder="1" applyAlignment="1">
      <alignment vertical="center" shrinkToFit="1"/>
    </xf>
    <xf numFmtId="38" fontId="61" fillId="0" borderId="28" xfId="49" applyFont="1" applyFill="1" applyBorder="1" applyAlignment="1">
      <alignment vertical="center" shrinkToFit="1"/>
    </xf>
    <xf numFmtId="38" fontId="61" fillId="0" borderId="29" xfId="49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0" fontId="8" fillId="33" borderId="30" xfId="0" applyFont="1" applyFill="1" applyBorder="1" applyAlignment="1">
      <alignment vertical="center" shrinkToFit="1"/>
    </xf>
    <xf numFmtId="0" fontId="8" fillId="33" borderId="31" xfId="0" applyFont="1" applyFill="1" applyBorder="1" applyAlignment="1">
      <alignment vertical="center" shrinkToFit="1"/>
    </xf>
    <xf numFmtId="0" fontId="8" fillId="33" borderId="32" xfId="0" applyFont="1" applyFill="1" applyBorder="1" applyAlignment="1">
      <alignment vertical="center" shrinkToFit="1"/>
    </xf>
    <xf numFmtId="0" fontId="10" fillId="33" borderId="33" xfId="0" applyFont="1" applyFill="1" applyBorder="1" applyAlignment="1">
      <alignment vertical="center" shrinkToFit="1"/>
    </xf>
    <xf numFmtId="0" fontId="0" fillId="36" borderId="0" xfId="0" applyFont="1" applyFill="1" applyBorder="1" applyAlignment="1">
      <alignment vertical="center"/>
    </xf>
    <xf numFmtId="0" fontId="11" fillId="36" borderId="34" xfId="0" applyFont="1" applyFill="1" applyBorder="1" applyAlignment="1">
      <alignment horizontal="center" vertical="center" shrinkToFit="1"/>
    </xf>
    <xf numFmtId="0" fontId="11" fillId="36" borderId="35" xfId="0" applyFont="1" applyFill="1" applyBorder="1" applyAlignment="1">
      <alignment horizontal="center" vertical="center" shrinkToFit="1"/>
    </xf>
    <xf numFmtId="0" fontId="7" fillId="36" borderId="34" xfId="0" applyFont="1" applyFill="1" applyBorder="1" applyAlignment="1">
      <alignment horizontal="center" vertical="center" shrinkToFit="1"/>
    </xf>
    <xf numFmtId="0" fontId="7" fillId="36" borderId="35" xfId="0" applyFont="1" applyFill="1" applyBorder="1" applyAlignment="1">
      <alignment horizontal="center" vertical="center" shrinkToFit="1"/>
    </xf>
    <xf numFmtId="38" fontId="61" fillId="36" borderId="34" xfId="49" applyFont="1" applyFill="1" applyBorder="1" applyAlignment="1">
      <alignment horizontal="right" vertical="center" shrinkToFit="1"/>
    </xf>
    <xf numFmtId="38" fontId="61" fillId="36" borderId="35" xfId="49" applyFont="1" applyFill="1" applyBorder="1" applyAlignment="1">
      <alignment horizontal="right" vertical="center" shrinkToFit="1"/>
    </xf>
    <xf numFmtId="38" fontId="61" fillId="36" borderId="34" xfId="49" applyFont="1" applyFill="1" applyBorder="1" applyAlignment="1">
      <alignment vertical="center" shrinkToFit="1"/>
    </xf>
    <xf numFmtId="38" fontId="61" fillId="36" borderId="35" xfId="49" applyFont="1" applyFill="1" applyBorder="1" applyAlignment="1">
      <alignment vertical="center" shrinkToFit="1"/>
    </xf>
    <xf numFmtId="38" fontId="60" fillId="36" borderId="34" xfId="49" applyFont="1" applyFill="1" applyBorder="1" applyAlignment="1">
      <alignment vertical="center"/>
    </xf>
    <xf numFmtId="38" fontId="60" fillId="36" borderId="35" xfId="49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60" fillId="0" borderId="36" xfId="49" applyFont="1" applyFill="1" applyBorder="1" applyAlignment="1">
      <alignment vertical="center"/>
    </xf>
    <xf numFmtId="38" fontId="61" fillId="0" borderId="26" xfId="49" applyFont="1" applyFill="1" applyBorder="1" applyAlignment="1" applyProtection="1">
      <alignment vertical="center" shrinkToFit="1"/>
      <protection hidden="1"/>
    </xf>
    <xf numFmtId="38" fontId="61" fillId="0" borderId="11" xfId="49" applyFont="1" applyFill="1" applyBorder="1" applyAlignment="1" applyProtection="1">
      <alignment vertical="center" shrinkToFit="1"/>
      <protection hidden="1"/>
    </xf>
    <xf numFmtId="38" fontId="61" fillId="0" borderId="25" xfId="49" applyFont="1" applyFill="1" applyBorder="1" applyAlignment="1" applyProtection="1">
      <alignment vertical="center" shrinkToFit="1"/>
      <protection hidden="1"/>
    </xf>
    <xf numFmtId="38" fontId="61" fillId="0" borderId="37" xfId="49" applyFont="1" applyFill="1" applyBorder="1" applyAlignment="1" applyProtection="1">
      <alignment vertical="center" shrinkToFit="1"/>
      <protection hidden="1"/>
    </xf>
    <xf numFmtId="38" fontId="61" fillId="0" borderId="38" xfId="49" applyFont="1" applyFill="1" applyBorder="1" applyAlignment="1" applyProtection="1">
      <alignment vertical="center" shrinkToFit="1"/>
      <protection hidden="1"/>
    </xf>
    <xf numFmtId="38" fontId="61" fillId="0" borderId="39" xfId="49" applyFont="1" applyFill="1" applyBorder="1" applyAlignment="1" applyProtection="1">
      <alignment vertical="center" shrinkToFit="1"/>
      <protection hidden="1"/>
    </xf>
    <xf numFmtId="38" fontId="60" fillId="0" borderId="36" xfId="49" applyFont="1" applyFill="1" applyBorder="1" applyAlignment="1" applyProtection="1">
      <alignment vertical="center"/>
      <protection hidden="1"/>
    </xf>
    <xf numFmtId="38" fontId="60" fillId="0" borderId="23" xfId="49" applyFont="1" applyFill="1" applyBorder="1" applyAlignment="1" applyProtection="1">
      <alignment vertical="center"/>
      <protection hidden="1"/>
    </xf>
    <xf numFmtId="38" fontId="8" fillId="0" borderId="0" xfId="0" applyNumberFormat="1" applyFont="1" applyFill="1" applyAlignment="1">
      <alignment vertical="center"/>
    </xf>
    <xf numFmtId="38" fontId="61" fillId="0" borderId="40" xfId="49" applyFont="1" applyFill="1" applyBorder="1" applyAlignment="1">
      <alignment vertical="center" shrinkToFit="1"/>
    </xf>
    <xf numFmtId="38" fontId="61" fillId="0" borderId="41" xfId="49" applyFont="1" applyFill="1" applyBorder="1" applyAlignment="1" applyProtection="1">
      <alignment vertical="center" shrinkToFit="1"/>
      <protection locked="0"/>
    </xf>
    <xf numFmtId="38" fontId="61" fillId="0" borderId="27" xfId="49" applyFont="1" applyFill="1" applyBorder="1" applyAlignment="1" applyProtection="1">
      <alignment vertical="center"/>
      <protection locked="0"/>
    </xf>
    <xf numFmtId="38" fontId="61" fillId="0" borderId="42" xfId="49" applyFont="1" applyFill="1" applyBorder="1" applyAlignment="1" applyProtection="1">
      <alignment vertical="center"/>
      <protection locked="0"/>
    </xf>
    <xf numFmtId="38" fontId="61" fillId="0" borderId="28" xfId="49" applyFont="1" applyFill="1" applyBorder="1" applyAlignment="1" applyProtection="1">
      <alignment vertical="center"/>
      <protection locked="0"/>
    </xf>
    <xf numFmtId="38" fontId="12" fillId="0" borderId="27" xfId="49" applyFont="1" applyFill="1" applyBorder="1" applyAlignment="1" applyProtection="1">
      <alignment vertical="center"/>
      <protection locked="0"/>
    </xf>
    <xf numFmtId="38" fontId="12" fillId="0" borderId="42" xfId="49" applyFont="1" applyFill="1" applyBorder="1" applyAlignment="1" applyProtection="1">
      <alignment vertical="center"/>
      <protection locked="0"/>
    </xf>
    <xf numFmtId="38" fontId="12" fillId="0" borderId="28" xfId="49" applyFont="1" applyFill="1" applyBorder="1" applyAlignment="1" applyProtection="1">
      <alignment vertical="center"/>
      <protection locked="0"/>
    </xf>
    <xf numFmtId="38" fontId="61" fillId="0" borderId="11" xfId="49" applyFont="1" applyFill="1" applyBorder="1" applyAlignment="1" applyProtection="1">
      <alignment vertical="center"/>
      <protection locked="0"/>
    </xf>
    <xf numFmtId="38" fontId="61" fillId="0" borderId="25" xfId="49" applyFont="1" applyFill="1" applyBorder="1" applyAlignment="1" applyProtection="1">
      <alignment vertical="center"/>
      <protection locked="0"/>
    </xf>
    <xf numFmtId="38" fontId="61" fillId="0" borderId="43" xfId="49" applyFont="1" applyFill="1" applyBorder="1" applyAlignment="1" applyProtection="1">
      <alignment vertical="center"/>
      <protection locked="0"/>
    </xf>
    <xf numFmtId="38" fontId="61" fillId="0" borderId="44" xfId="49" applyFont="1" applyFill="1" applyBorder="1" applyAlignment="1" applyProtection="1">
      <alignment vertical="center"/>
      <protection locked="0"/>
    </xf>
    <xf numFmtId="38" fontId="61" fillId="0" borderId="45" xfId="49" applyFont="1" applyFill="1" applyBorder="1" applyAlignment="1" applyProtection="1">
      <alignment vertical="center"/>
      <protection locked="0"/>
    </xf>
    <xf numFmtId="38" fontId="61" fillId="0" borderId="29" xfId="49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61" fillId="0" borderId="26" xfId="49" applyFont="1" applyFill="1" applyBorder="1" applyAlignment="1" applyProtection="1">
      <alignment vertical="center" shrinkToFit="1"/>
      <protection/>
    </xf>
    <xf numFmtId="38" fontId="61" fillId="0" borderId="11" xfId="49" applyFont="1" applyFill="1" applyBorder="1" applyAlignment="1" applyProtection="1">
      <alignment vertical="center" shrinkToFit="1"/>
      <protection/>
    </xf>
    <xf numFmtId="38" fontId="61" fillId="0" borderId="25" xfId="49" applyFont="1" applyFill="1" applyBorder="1" applyAlignment="1" applyProtection="1">
      <alignment vertical="center" shrinkToFit="1"/>
      <protection/>
    </xf>
    <xf numFmtId="38" fontId="61" fillId="0" borderId="24" xfId="49" applyFont="1" applyFill="1" applyBorder="1" applyAlignment="1" applyProtection="1">
      <alignment vertical="center" shrinkToFit="1"/>
      <protection locked="0"/>
    </xf>
    <xf numFmtId="38" fontId="61" fillId="0" borderId="14" xfId="49" applyFont="1" applyFill="1" applyBorder="1" applyAlignment="1" applyProtection="1">
      <alignment vertical="center" shrinkToFit="1"/>
      <protection locked="0"/>
    </xf>
    <xf numFmtId="38" fontId="61" fillId="0" borderId="46" xfId="49" applyFont="1" applyFill="1" applyBorder="1" applyAlignment="1" applyProtection="1">
      <alignment vertical="center" shrinkToFit="1"/>
      <protection locked="0"/>
    </xf>
    <xf numFmtId="38" fontId="61" fillId="0" borderId="47" xfId="49" applyFont="1" applyFill="1" applyBorder="1" applyAlignment="1" applyProtection="1">
      <alignment vertical="center" shrinkToFit="1"/>
      <protection locked="0"/>
    </xf>
    <xf numFmtId="38" fontId="61" fillId="0" borderId="18" xfId="49" applyFont="1" applyFill="1" applyBorder="1" applyAlignment="1" applyProtection="1">
      <alignment vertical="center" shrinkToFit="1"/>
      <protection locked="0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38" fontId="61" fillId="0" borderId="50" xfId="49" applyFont="1" applyFill="1" applyBorder="1" applyAlignment="1">
      <alignment horizontal="right" vertical="center" shrinkToFit="1"/>
    </xf>
    <xf numFmtId="38" fontId="61" fillId="0" borderId="51" xfId="49" applyFont="1" applyFill="1" applyBorder="1" applyAlignment="1">
      <alignment horizontal="right" vertical="center" shrinkToFit="1"/>
    </xf>
    <xf numFmtId="38" fontId="61" fillId="0" borderId="52" xfId="49" applyFont="1" applyFill="1" applyBorder="1" applyAlignment="1" applyProtection="1">
      <alignment vertical="center" shrinkToFit="1"/>
      <protection hidden="1"/>
    </xf>
    <xf numFmtId="38" fontId="61" fillId="0" borderId="53" xfId="49" applyFont="1" applyFill="1" applyBorder="1" applyAlignment="1" applyProtection="1">
      <alignment vertical="center" shrinkToFit="1"/>
      <protection hidden="1"/>
    </xf>
    <xf numFmtId="38" fontId="61" fillId="0" borderId="51" xfId="49" applyFont="1" applyFill="1" applyBorder="1" applyAlignment="1" applyProtection="1">
      <alignment vertical="center" shrinkToFit="1"/>
      <protection hidden="1"/>
    </xf>
    <xf numFmtId="38" fontId="61" fillId="0" borderId="52" xfId="49" applyFont="1" applyFill="1" applyBorder="1" applyAlignment="1" applyProtection="1">
      <alignment vertical="center" shrinkToFit="1"/>
      <protection/>
    </xf>
    <xf numFmtId="38" fontId="61" fillId="0" borderId="53" xfId="49" applyFont="1" applyFill="1" applyBorder="1" applyAlignment="1" applyProtection="1">
      <alignment vertical="center" shrinkToFit="1"/>
      <protection/>
    </xf>
    <xf numFmtId="38" fontId="61" fillId="0" borderId="52" xfId="49" applyFont="1" applyFill="1" applyBorder="1" applyAlignment="1">
      <alignment horizontal="right" vertical="center" shrinkToFit="1"/>
    </xf>
    <xf numFmtId="38" fontId="61" fillId="0" borderId="54" xfId="49" applyFont="1" applyFill="1" applyBorder="1" applyAlignment="1">
      <alignment horizontal="right" vertical="center" shrinkToFit="1"/>
    </xf>
    <xf numFmtId="38" fontId="61" fillId="0" borderId="54" xfId="49" applyFont="1" applyFill="1" applyBorder="1" applyAlignment="1" applyProtection="1">
      <alignment vertical="center" shrinkToFit="1"/>
      <protection hidden="1"/>
    </xf>
    <xf numFmtId="38" fontId="61" fillId="0" borderId="55" xfId="49" applyFont="1" applyFill="1" applyBorder="1" applyAlignment="1">
      <alignment horizontal="right" vertical="center" shrinkToFit="1"/>
    </xf>
    <xf numFmtId="38" fontId="61" fillId="0" borderId="56" xfId="49" applyFont="1" applyFill="1" applyBorder="1" applyAlignment="1">
      <alignment horizontal="right" vertical="center" shrinkToFit="1"/>
    </xf>
    <xf numFmtId="38" fontId="61" fillId="0" borderId="55" xfId="49" applyFont="1" applyFill="1" applyBorder="1" applyAlignment="1" applyProtection="1">
      <alignment vertical="center" shrinkToFit="1"/>
      <protection hidden="1"/>
    </xf>
    <xf numFmtId="38" fontId="61" fillId="0" borderId="57" xfId="49" applyFont="1" applyFill="1" applyBorder="1" applyAlignment="1" applyProtection="1">
      <alignment vertical="center" shrinkToFit="1"/>
      <protection hidden="1"/>
    </xf>
    <xf numFmtId="38" fontId="61" fillId="0" borderId="56" xfId="49" applyFont="1" applyFill="1" applyBorder="1" applyAlignment="1" applyProtection="1">
      <alignment vertical="center" shrinkToFit="1"/>
      <protection hidden="1"/>
    </xf>
    <xf numFmtId="38" fontId="60" fillId="0" borderId="58" xfId="49" applyFont="1" applyFill="1" applyBorder="1" applyAlignment="1" applyProtection="1">
      <alignment vertical="center"/>
      <protection hidden="1"/>
    </xf>
    <xf numFmtId="38" fontId="60" fillId="0" borderId="59" xfId="49" applyFont="1" applyFill="1" applyBorder="1" applyAlignment="1" applyProtection="1">
      <alignment vertical="center"/>
      <protection hidden="1"/>
    </xf>
    <xf numFmtId="38" fontId="61" fillId="0" borderId="50" xfId="49" applyFont="1" applyFill="1" applyBorder="1" applyAlignment="1" applyProtection="1">
      <alignment vertical="center" shrinkToFit="1"/>
      <protection locked="0"/>
    </xf>
    <xf numFmtId="38" fontId="61" fillId="0" borderId="60" xfId="49" applyFont="1" applyFill="1" applyBorder="1" applyAlignment="1" applyProtection="1">
      <alignment vertical="center" shrinkToFit="1"/>
      <protection locked="0"/>
    </xf>
    <xf numFmtId="38" fontId="61" fillId="0" borderId="51" xfId="49" applyFont="1" applyFill="1" applyBorder="1" applyAlignment="1" applyProtection="1">
      <alignment vertical="center" shrinkToFit="1"/>
      <protection locked="0"/>
    </xf>
    <xf numFmtId="38" fontId="61" fillId="0" borderId="31" xfId="49" applyFont="1" applyFill="1" applyBorder="1" applyAlignment="1">
      <alignment vertical="center" shrinkToFit="1"/>
    </xf>
    <xf numFmtId="38" fontId="61" fillId="0" borderId="52" xfId="49" applyFont="1" applyFill="1" applyBorder="1" applyAlignment="1">
      <alignment vertical="center" shrinkToFit="1"/>
    </xf>
    <xf numFmtId="38" fontId="61" fillId="0" borderId="53" xfId="49" applyFont="1" applyFill="1" applyBorder="1" applyAlignment="1">
      <alignment vertical="center" shrinkToFit="1"/>
    </xf>
    <xf numFmtId="38" fontId="61" fillId="0" borderId="61" xfId="49" applyFont="1" applyFill="1" applyBorder="1" applyAlignment="1" applyProtection="1">
      <alignment vertical="center" shrinkToFit="1"/>
      <protection locked="0"/>
    </xf>
    <xf numFmtId="38" fontId="61" fillId="0" borderId="62" xfId="49" applyFont="1" applyFill="1" applyBorder="1" applyAlignment="1" applyProtection="1">
      <alignment vertical="center" shrinkToFit="1"/>
      <protection locked="0"/>
    </xf>
    <xf numFmtId="38" fontId="61" fillId="0" borderId="63" xfId="49" applyFont="1" applyFill="1" applyBorder="1" applyAlignment="1" applyProtection="1">
      <alignment vertical="center" shrinkToFit="1"/>
      <protection locked="0"/>
    </xf>
    <xf numFmtId="38" fontId="61" fillId="0" borderId="58" xfId="49" applyFont="1" applyFill="1" applyBorder="1" applyAlignment="1" applyProtection="1">
      <alignment vertical="center" shrinkToFit="1"/>
      <protection locked="0"/>
    </xf>
    <xf numFmtId="38" fontId="61" fillId="0" borderId="64" xfId="49" applyFont="1" applyFill="1" applyBorder="1" applyAlignment="1" applyProtection="1">
      <alignment vertical="center" shrinkToFit="1"/>
      <protection locked="0"/>
    </xf>
    <xf numFmtId="38" fontId="61" fillId="0" borderId="59" xfId="49" applyFont="1" applyFill="1" applyBorder="1" applyAlignment="1" applyProtection="1">
      <alignment vertical="center" shrinkToFit="1"/>
      <protection locked="0"/>
    </xf>
    <xf numFmtId="38" fontId="61" fillId="0" borderId="39" xfId="49" applyFont="1" applyFill="1" applyBorder="1" applyAlignment="1">
      <alignment vertical="center" shrinkToFit="1"/>
    </xf>
    <xf numFmtId="38" fontId="61" fillId="0" borderId="65" xfId="49" applyFont="1" applyFill="1" applyBorder="1" applyAlignment="1">
      <alignment vertical="center" shrinkToFit="1"/>
    </xf>
    <xf numFmtId="38" fontId="61" fillId="0" borderId="49" xfId="49" applyFont="1" applyFill="1" applyBorder="1" applyAlignment="1">
      <alignment vertical="center" shrinkToFit="1"/>
    </xf>
    <xf numFmtId="38" fontId="60" fillId="0" borderId="58" xfId="49" applyFont="1" applyFill="1" applyBorder="1" applyAlignment="1">
      <alignment vertical="center"/>
    </xf>
    <xf numFmtId="38" fontId="60" fillId="0" borderId="59" xfId="49" applyFont="1" applyFill="1" applyBorder="1" applyAlignment="1">
      <alignment vertical="center"/>
    </xf>
    <xf numFmtId="38" fontId="60" fillId="0" borderId="66" xfId="49" applyFont="1" applyFill="1" applyBorder="1" applyAlignment="1">
      <alignment vertical="center"/>
    </xf>
    <xf numFmtId="38" fontId="61" fillId="0" borderId="52" xfId="49" applyFont="1" applyFill="1" applyBorder="1" applyAlignment="1" applyProtection="1">
      <alignment vertical="center"/>
      <protection locked="0"/>
    </xf>
    <xf numFmtId="38" fontId="61" fillId="0" borderId="54" xfId="49" applyFont="1" applyFill="1" applyBorder="1" applyAlignment="1" applyProtection="1">
      <alignment vertical="center"/>
      <protection locked="0"/>
    </xf>
    <xf numFmtId="38" fontId="61" fillId="0" borderId="53" xfId="49" applyFont="1" applyFill="1" applyBorder="1" applyAlignment="1" applyProtection="1">
      <alignment vertical="center"/>
      <protection locked="0"/>
    </xf>
    <xf numFmtId="38" fontId="12" fillId="0" borderId="25" xfId="49" applyFont="1" applyFill="1" applyBorder="1" applyAlignment="1" applyProtection="1">
      <alignment vertical="center"/>
      <protection locked="0"/>
    </xf>
    <xf numFmtId="38" fontId="12" fillId="0" borderId="52" xfId="49" applyFont="1" applyFill="1" applyBorder="1" applyAlignment="1" applyProtection="1">
      <alignment vertical="center"/>
      <protection locked="0"/>
    </xf>
    <xf numFmtId="38" fontId="12" fillId="0" borderId="54" xfId="49" applyFont="1" applyFill="1" applyBorder="1" applyAlignment="1" applyProtection="1">
      <alignment vertical="center"/>
      <protection locked="0"/>
    </xf>
    <xf numFmtId="38" fontId="12" fillId="0" borderId="53" xfId="49" applyFont="1" applyFill="1" applyBorder="1" applyAlignment="1" applyProtection="1">
      <alignment vertical="center"/>
      <protection locked="0"/>
    </xf>
    <xf numFmtId="38" fontId="61" fillId="0" borderId="67" xfId="49" applyFont="1" applyFill="1" applyBorder="1" applyAlignment="1" applyProtection="1">
      <alignment vertical="center"/>
      <protection locked="0"/>
    </xf>
    <xf numFmtId="38" fontId="61" fillId="0" borderId="68" xfId="49" applyFont="1" applyFill="1" applyBorder="1" applyAlignment="1" applyProtection="1">
      <alignment vertical="center"/>
      <protection locked="0"/>
    </xf>
    <xf numFmtId="38" fontId="61" fillId="0" borderId="69" xfId="49" applyFont="1" applyFill="1" applyBorder="1" applyAlignment="1" applyProtection="1">
      <alignment vertical="center"/>
      <protection locked="0"/>
    </xf>
    <xf numFmtId="38" fontId="61" fillId="0" borderId="70" xfId="49" applyFont="1" applyFill="1" applyBorder="1" applyAlignment="1" applyProtection="1">
      <alignment vertical="center"/>
      <protection locked="0"/>
    </xf>
    <xf numFmtId="38" fontId="60" fillId="0" borderId="66" xfId="49" applyFont="1" applyFill="1" applyBorder="1" applyAlignment="1">
      <alignment vertical="center" shrinkToFit="1"/>
    </xf>
    <xf numFmtId="38" fontId="60" fillId="0" borderId="71" xfId="49" applyFont="1" applyFill="1" applyBorder="1" applyAlignment="1">
      <alignment vertical="center" shrinkToFit="1"/>
    </xf>
    <xf numFmtId="38" fontId="60" fillId="0" borderId="71" xfId="49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8" fontId="61" fillId="0" borderId="0" xfId="49" applyFont="1" applyFill="1" applyBorder="1" applyAlignment="1" applyProtection="1">
      <alignment vertical="center"/>
      <protection locked="0"/>
    </xf>
    <xf numFmtId="38" fontId="12" fillId="0" borderId="0" xfId="49" applyFont="1" applyFill="1" applyBorder="1" applyAlignment="1" applyProtection="1">
      <alignment vertical="center"/>
      <protection locked="0"/>
    </xf>
    <xf numFmtId="38" fontId="60" fillId="0" borderId="0" xfId="49" applyFont="1" applyFill="1" applyBorder="1" applyAlignment="1">
      <alignment vertical="center" shrinkToFit="1"/>
    </xf>
    <xf numFmtId="0" fontId="17" fillId="33" borderId="10" xfId="0" applyFont="1" applyFill="1" applyBorder="1" applyAlignment="1">
      <alignment vertical="center"/>
    </xf>
    <xf numFmtId="38" fontId="62" fillId="0" borderId="27" xfId="49" applyFont="1" applyFill="1" applyBorder="1" applyAlignment="1" applyProtection="1">
      <alignment vertical="center"/>
      <protection locked="0"/>
    </xf>
    <xf numFmtId="38" fontId="62" fillId="0" borderId="25" xfId="49" applyFont="1" applyFill="1" applyBorder="1" applyAlignment="1" applyProtection="1">
      <alignment vertical="center"/>
      <protection locked="0"/>
    </xf>
    <xf numFmtId="38" fontId="62" fillId="0" borderId="52" xfId="49" applyFont="1" applyFill="1" applyBorder="1" applyAlignment="1" applyProtection="1">
      <alignment vertical="center"/>
      <protection locked="0"/>
    </xf>
    <xf numFmtId="38" fontId="62" fillId="0" borderId="42" xfId="49" applyFont="1" applyFill="1" applyBorder="1" applyAlignment="1" applyProtection="1">
      <alignment vertical="center"/>
      <protection locked="0"/>
    </xf>
    <xf numFmtId="38" fontId="62" fillId="0" borderId="54" xfId="49" applyFont="1" applyFill="1" applyBorder="1" applyAlignment="1" applyProtection="1">
      <alignment vertical="center"/>
      <protection locked="0"/>
    </xf>
    <xf numFmtId="38" fontId="62" fillId="0" borderId="28" xfId="49" applyFont="1" applyFill="1" applyBorder="1" applyAlignment="1" applyProtection="1">
      <alignment vertical="center"/>
      <protection locked="0"/>
    </xf>
    <xf numFmtId="38" fontId="62" fillId="0" borderId="53" xfId="49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38" fontId="18" fillId="0" borderId="27" xfId="49" applyFont="1" applyFill="1" applyBorder="1" applyAlignment="1" applyProtection="1">
      <alignment vertical="center"/>
      <protection locked="0"/>
    </xf>
    <xf numFmtId="38" fontId="18" fillId="0" borderId="25" xfId="49" applyFont="1" applyFill="1" applyBorder="1" applyAlignment="1" applyProtection="1">
      <alignment vertical="center"/>
      <protection locked="0"/>
    </xf>
    <xf numFmtId="38" fontId="18" fillId="0" borderId="52" xfId="49" applyFont="1" applyFill="1" applyBorder="1" applyAlignment="1" applyProtection="1">
      <alignment vertical="center"/>
      <protection locked="0"/>
    </xf>
    <xf numFmtId="38" fontId="18" fillId="0" borderId="42" xfId="49" applyFont="1" applyFill="1" applyBorder="1" applyAlignment="1" applyProtection="1">
      <alignment vertical="center"/>
      <protection locked="0"/>
    </xf>
    <xf numFmtId="38" fontId="18" fillId="0" borderId="54" xfId="49" applyFont="1" applyFill="1" applyBorder="1" applyAlignment="1" applyProtection="1">
      <alignment vertical="center"/>
      <protection locked="0"/>
    </xf>
    <xf numFmtId="38" fontId="18" fillId="0" borderId="28" xfId="49" applyFont="1" applyFill="1" applyBorder="1" applyAlignment="1" applyProtection="1">
      <alignment vertical="center"/>
      <protection locked="0"/>
    </xf>
    <xf numFmtId="38" fontId="18" fillId="0" borderId="53" xfId="49" applyFont="1" applyFill="1" applyBorder="1" applyAlignment="1" applyProtection="1">
      <alignment vertical="center"/>
      <protection locked="0"/>
    </xf>
    <xf numFmtId="38" fontId="62" fillId="0" borderId="11" xfId="49" applyFont="1" applyFill="1" applyBorder="1" applyAlignment="1" applyProtection="1">
      <alignment vertical="center"/>
      <protection locked="0"/>
    </xf>
    <xf numFmtId="0" fontId="17" fillId="33" borderId="12" xfId="0" applyFont="1" applyFill="1" applyBorder="1" applyAlignment="1">
      <alignment vertical="center"/>
    </xf>
    <xf numFmtId="38" fontId="62" fillId="0" borderId="43" xfId="49" applyFont="1" applyFill="1" applyBorder="1" applyAlignment="1" applyProtection="1">
      <alignment vertical="center"/>
      <protection locked="0"/>
    </xf>
    <xf numFmtId="38" fontId="62" fillId="0" borderId="67" xfId="49" applyFont="1" applyFill="1" applyBorder="1" applyAlignment="1" applyProtection="1">
      <alignment vertical="center"/>
      <protection locked="0"/>
    </xf>
    <xf numFmtId="38" fontId="62" fillId="0" borderId="68" xfId="49" applyFont="1" applyFill="1" applyBorder="1" applyAlignment="1" applyProtection="1">
      <alignment vertical="center"/>
      <protection locked="0"/>
    </xf>
    <xf numFmtId="38" fontId="62" fillId="0" borderId="44" xfId="49" applyFont="1" applyFill="1" applyBorder="1" applyAlignment="1" applyProtection="1">
      <alignment vertical="center"/>
      <protection locked="0"/>
    </xf>
    <xf numFmtId="38" fontId="62" fillId="0" borderId="69" xfId="49" applyFont="1" applyFill="1" applyBorder="1" applyAlignment="1" applyProtection="1">
      <alignment vertical="center"/>
      <protection locked="0"/>
    </xf>
    <xf numFmtId="38" fontId="62" fillId="0" borderId="45" xfId="49" applyFont="1" applyFill="1" applyBorder="1" applyAlignment="1" applyProtection="1">
      <alignment vertical="center"/>
      <protection locked="0"/>
    </xf>
    <xf numFmtId="38" fontId="62" fillId="0" borderId="70" xfId="49" applyFont="1" applyFill="1" applyBorder="1" applyAlignment="1" applyProtection="1">
      <alignment vertical="center"/>
      <protection locked="0"/>
    </xf>
    <xf numFmtId="0" fontId="19" fillId="33" borderId="13" xfId="0" applyFont="1" applyFill="1" applyBorder="1" applyAlignment="1">
      <alignment vertical="center"/>
    </xf>
    <xf numFmtId="38" fontId="63" fillId="0" borderId="13" xfId="49" applyFont="1" applyFill="1" applyBorder="1" applyAlignment="1">
      <alignment vertical="center"/>
    </xf>
    <xf numFmtId="38" fontId="63" fillId="0" borderId="66" xfId="49" applyFont="1" applyFill="1" applyBorder="1" applyAlignment="1">
      <alignment vertical="center"/>
    </xf>
    <xf numFmtId="38" fontId="63" fillId="0" borderId="20" xfId="49" applyFont="1" applyFill="1" applyBorder="1" applyAlignment="1">
      <alignment vertical="center"/>
    </xf>
    <xf numFmtId="38" fontId="63" fillId="0" borderId="21" xfId="49" applyFont="1" applyFill="1" applyBorder="1" applyAlignment="1">
      <alignment vertical="center"/>
    </xf>
    <xf numFmtId="38" fontId="63" fillId="0" borderId="71" xfId="49" applyFont="1" applyFill="1" applyBorder="1" applyAlignment="1">
      <alignment vertical="center"/>
    </xf>
    <xf numFmtId="38" fontId="63" fillId="0" borderId="22" xfId="49" applyFont="1" applyFill="1" applyBorder="1" applyAlignment="1">
      <alignment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38" fontId="60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62" fillId="0" borderId="0" xfId="49" applyFont="1" applyFill="1" applyBorder="1" applyAlignment="1" applyProtection="1">
      <alignment vertical="center"/>
      <protection locked="0"/>
    </xf>
    <xf numFmtId="38" fontId="18" fillId="0" borderId="0" xfId="49" applyFont="1" applyFill="1" applyBorder="1" applyAlignment="1" applyProtection="1">
      <alignment vertical="center"/>
      <protection locked="0"/>
    </xf>
    <xf numFmtId="38" fontId="63" fillId="0" borderId="0" xfId="49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center" vertical="center" shrinkToFit="1"/>
      <protection locked="0"/>
    </xf>
    <xf numFmtId="0" fontId="7" fillId="34" borderId="30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>
      <alignment horizontal="right" vertical="center"/>
    </xf>
    <xf numFmtId="0" fontId="7" fillId="34" borderId="72" xfId="0" applyFont="1" applyFill="1" applyBorder="1" applyAlignment="1" applyProtection="1">
      <alignment horizontal="center" vertical="center" shrinkToFit="1"/>
      <protection locked="0"/>
    </xf>
    <xf numFmtId="0" fontId="7" fillId="34" borderId="73" xfId="0" applyFont="1" applyFill="1" applyBorder="1" applyAlignment="1" applyProtection="1">
      <alignment horizontal="center" vertical="center" shrinkToFit="1"/>
      <protection locked="0"/>
    </xf>
    <xf numFmtId="0" fontId="7" fillId="34" borderId="74" xfId="0" applyFont="1" applyFill="1" applyBorder="1" applyAlignment="1" applyProtection="1">
      <alignment horizontal="center" vertical="center" shrinkToFit="1"/>
      <protection locked="0"/>
    </xf>
    <xf numFmtId="0" fontId="7" fillId="34" borderId="75" xfId="0" applyFont="1" applyFill="1" applyBorder="1" applyAlignment="1" applyProtection="1">
      <alignment horizontal="center" vertical="center" shrinkToFit="1"/>
      <protection locked="0"/>
    </xf>
    <xf numFmtId="0" fontId="11" fillId="34" borderId="13" xfId="0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78" xfId="0" applyFont="1" applyBorder="1" applyAlignment="1">
      <alignment vertical="center" shrinkToFit="1"/>
    </xf>
    <xf numFmtId="0" fontId="7" fillId="0" borderId="79" xfId="0" applyFont="1" applyBorder="1" applyAlignment="1">
      <alignment vertical="center" shrinkToFit="1"/>
    </xf>
    <xf numFmtId="0" fontId="11" fillId="34" borderId="21" xfId="0" applyFont="1" applyFill="1" applyBorder="1" applyAlignment="1">
      <alignment horizontal="center" vertical="center" shrinkToFit="1"/>
    </xf>
    <xf numFmtId="0" fontId="11" fillId="34" borderId="22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80" xfId="0" applyFont="1" applyBorder="1" applyAlignment="1" applyProtection="1">
      <alignment horizontal="center" vertical="center" shrinkToFit="1"/>
      <protection locked="0"/>
    </xf>
    <xf numFmtId="0" fontId="7" fillId="0" borderId="81" xfId="0" applyFont="1" applyBorder="1" applyAlignment="1" applyProtection="1">
      <alignment horizontal="center" vertical="center" shrinkToFit="1"/>
      <protection locked="0"/>
    </xf>
    <xf numFmtId="0" fontId="7" fillId="34" borderId="81" xfId="0" applyFont="1" applyFill="1" applyBorder="1" applyAlignment="1" applyProtection="1">
      <alignment horizontal="center" vertical="center" shrinkToFit="1"/>
      <protection locked="0"/>
    </xf>
    <xf numFmtId="0" fontId="11" fillId="34" borderId="76" xfId="0" applyFont="1" applyFill="1" applyBorder="1" applyAlignment="1">
      <alignment horizontal="center" vertical="center" shrinkToFit="1"/>
    </xf>
    <xf numFmtId="0" fontId="7" fillId="34" borderId="82" xfId="0" applyFont="1" applyFill="1" applyBorder="1" applyAlignment="1" applyProtection="1">
      <alignment horizontal="center" vertical="center" shrinkToFit="1"/>
      <protection locked="0"/>
    </xf>
    <xf numFmtId="0" fontId="7" fillId="0" borderId="83" xfId="0" applyFont="1" applyFill="1" applyBorder="1" applyAlignment="1">
      <alignment horizontal="center" vertical="center" shrinkToFit="1"/>
    </xf>
    <xf numFmtId="0" fontId="7" fillId="0" borderId="3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84" xfId="0" applyFont="1" applyFill="1" applyBorder="1" applyAlignment="1">
      <alignment horizontal="center" vertical="center" wrapText="1"/>
    </xf>
    <xf numFmtId="0" fontId="11" fillId="34" borderId="58" xfId="0" applyFont="1" applyFill="1" applyBorder="1" applyAlignment="1">
      <alignment horizontal="center" vertical="center" wrapText="1"/>
    </xf>
    <xf numFmtId="0" fontId="11" fillId="34" borderId="64" xfId="0" applyFont="1" applyFill="1" applyBorder="1" applyAlignment="1">
      <alignment horizontal="center" vertical="center" wrapText="1"/>
    </xf>
    <xf numFmtId="0" fontId="11" fillId="34" borderId="85" xfId="0" applyFont="1" applyFill="1" applyBorder="1" applyAlignment="1">
      <alignment horizontal="center" vertical="center" wrapText="1"/>
    </xf>
    <xf numFmtId="0" fontId="11" fillId="34" borderId="86" xfId="0" applyFont="1" applyFill="1" applyBorder="1" applyAlignment="1">
      <alignment horizontal="center" vertical="center" wrapText="1"/>
    </xf>
    <xf numFmtId="0" fontId="11" fillId="34" borderId="87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7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7" fillId="34" borderId="80" xfId="0" applyFont="1" applyFill="1" applyBorder="1" applyAlignment="1" applyProtection="1">
      <alignment horizontal="center" vertical="center" shrinkToFit="1"/>
      <protection locked="0"/>
    </xf>
    <xf numFmtId="0" fontId="11" fillId="34" borderId="66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84" xfId="0" applyFont="1" applyFill="1" applyBorder="1" applyAlignment="1">
      <alignment horizontal="center" vertical="center" wrapText="1"/>
    </xf>
    <xf numFmtId="0" fontId="20" fillId="34" borderId="58" xfId="0" applyFont="1" applyFill="1" applyBorder="1" applyAlignment="1">
      <alignment horizontal="center" vertical="center" wrapText="1"/>
    </xf>
    <xf numFmtId="0" fontId="20" fillId="34" borderId="85" xfId="0" applyFont="1" applyFill="1" applyBorder="1" applyAlignment="1">
      <alignment horizontal="center" vertical="center" wrapText="1"/>
    </xf>
    <xf numFmtId="0" fontId="20" fillId="34" borderId="86" xfId="0" applyFont="1" applyFill="1" applyBorder="1" applyAlignment="1">
      <alignment horizontal="center" vertical="center" wrapText="1"/>
    </xf>
    <xf numFmtId="0" fontId="20" fillId="34" borderId="87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71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 applyProtection="1">
      <alignment horizontal="center" vertical="center" shrinkToFit="1"/>
      <protection locked="0"/>
    </xf>
    <xf numFmtId="0" fontId="16" fillId="34" borderId="82" xfId="0" applyFont="1" applyFill="1" applyBorder="1" applyAlignment="1" applyProtection="1">
      <alignment horizontal="center" vertical="center" shrinkToFit="1"/>
      <protection locked="0"/>
    </xf>
    <xf numFmtId="0" fontId="16" fillId="34" borderId="72" xfId="0" applyFont="1" applyFill="1" applyBorder="1" applyAlignment="1" applyProtection="1">
      <alignment horizontal="center" vertical="center" shrinkToFit="1"/>
      <protection locked="0"/>
    </xf>
    <xf numFmtId="0" fontId="16" fillId="34" borderId="73" xfId="0" applyFont="1" applyFill="1" applyBorder="1" applyAlignment="1" applyProtection="1">
      <alignment horizontal="center" vertical="center" shrinkToFit="1"/>
      <protection locked="0"/>
    </xf>
    <xf numFmtId="0" fontId="16" fillId="34" borderId="75" xfId="0" applyFont="1" applyFill="1" applyBorder="1" applyAlignment="1" applyProtection="1">
      <alignment horizontal="center" vertical="center" shrinkToFit="1"/>
      <protection locked="0"/>
    </xf>
    <xf numFmtId="0" fontId="16" fillId="34" borderId="81" xfId="0" applyFont="1" applyFill="1" applyBorder="1" applyAlignment="1" applyProtection="1">
      <alignment horizontal="center" vertical="center" shrinkToFit="1"/>
      <protection locked="0"/>
    </xf>
    <xf numFmtId="0" fontId="16" fillId="34" borderId="74" xfId="0" applyFont="1" applyFill="1" applyBorder="1" applyAlignment="1" applyProtection="1">
      <alignment horizontal="center" vertical="center" shrinkToFit="1"/>
      <protection locked="0"/>
    </xf>
    <xf numFmtId="0" fontId="20" fillId="34" borderId="6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51</xdr:row>
      <xdr:rowOff>161925</xdr:rowOff>
    </xdr:from>
    <xdr:to>
      <xdr:col>20</xdr:col>
      <xdr:colOff>180975</xdr:colOff>
      <xdr:row>52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917400" y="17402175"/>
          <a:ext cx="1419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118</a:t>
          </a:r>
        </a:p>
      </xdr:txBody>
    </xdr:sp>
    <xdr:clientData/>
  </xdr:twoCellAnchor>
  <xdr:twoCellAnchor>
    <xdr:from>
      <xdr:col>40</xdr:col>
      <xdr:colOff>333375</xdr:colOff>
      <xdr:row>51</xdr:row>
      <xdr:rowOff>152400</xdr:rowOff>
    </xdr:from>
    <xdr:to>
      <xdr:col>41</xdr:col>
      <xdr:colOff>409575</xdr:colOff>
      <xdr:row>52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492150" y="17392650"/>
          <a:ext cx="1419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51</xdr:row>
      <xdr:rowOff>85725</xdr:rowOff>
    </xdr:from>
    <xdr:to>
      <xdr:col>27</xdr:col>
      <xdr:colOff>647700</xdr:colOff>
      <xdr:row>52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060525" y="16964025"/>
          <a:ext cx="24574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120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1028700</xdr:colOff>
      <xdr:row>51</xdr:row>
      <xdr:rowOff>114300</xdr:rowOff>
    </xdr:from>
    <xdr:to>
      <xdr:col>21</xdr:col>
      <xdr:colOff>371475</xdr:colOff>
      <xdr:row>52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1593175" y="16992600"/>
          <a:ext cx="1419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51</xdr:row>
      <xdr:rowOff>133350</xdr:rowOff>
    </xdr:from>
    <xdr:to>
      <xdr:col>15</xdr:col>
      <xdr:colOff>114300</xdr:colOff>
      <xdr:row>52</xdr:row>
      <xdr:rowOff>114300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8992850" y="17106900"/>
          <a:ext cx="1419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122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1257300</xdr:colOff>
      <xdr:row>51</xdr:row>
      <xdr:rowOff>123825</xdr:rowOff>
    </xdr:from>
    <xdr:to>
      <xdr:col>20</xdr:col>
      <xdr:colOff>1323975</xdr:colOff>
      <xdr:row>52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927175" y="17097375"/>
          <a:ext cx="14097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123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2238375</xdr:colOff>
      <xdr:row>52</xdr:row>
      <xdr:rowOff>190500</xdr:rowOff>
    </xdr:from>
    <xdr:to>
      <xdr:col>27</xdr:col>
      <xdr:colOff>85725</xdr:colOff>
      <xdr:row>54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7626250" y="35156775"/>
          <a:ext cx="14287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124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O99"/>
  <sheetViews>
    <sheetView tabSelected="1"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P51" sqref="AP51"/>
    </sheetView>
  </sheetViews>
  <sheetFormatPr defaultColWidth="17.625" defaultRowHeight="13.5"/>
  <cols>
    <col min="1" max="1" width="8.375" style="19" customWidth="1"/>
    <col min="2" max="20" width="17.625" style="19" customWidth="1"/>
    <col min="21" max="21" width="3.75390625" style="55" customWidth="1"/>
    <col min="22" max="22" width="7.125" style="55" customWidth="1"/>
    <col min="23" max="16384" width="17.625" style="19" customWidth="1"/>
  </cols>
  <sheetData>
    <row r="1" spans="2:22" ht="33.75" customHeight="1">
      <c r="B1" s="52" t="s">
        <v>66</v>
      </c>
      <c r="U1" s="61"/>
      <c r="V1" s="61"/>
    </row>
    <row r="2" spans="2:23" ht="33.75" customHeight="1">
      <c r="B2" s="53" t="s">
        <v>60</v>
      </c>
      <c r="U2" s="61"/>
      <c r="V2" s="61"/>
      <c r="W2" s="53" t="s">
        <v>60</v>
      </c>
    </row>
    <row r="3" spans="2:23" ht="36" customHeight="1">
      <c r="B3" s="54" t="s">
        <v>58</v>
      </c>
      <c r="C3" s="2"/>
      <c r="D3" s="2"/>
      <c r="G3" s="2"/>
      <c r="H3" s="2"/>
      <c r="I3" s="2"/>
      <c r="O3" s="2"/>
      <c r="U3" s="61"/>
      <c r="V3" s="61"/>
      <c r="W3" s="54" t="s">
        <v>59</v>
      </c>
    </row>
    <row r="4" spans="2:41" ht="25.5" customHeight="1" thickBot="1">
      <c r="B4" s="1"/>
      <c r="C4" s="1"/>
      <c r="D4" s="1"/>
      <c r="G4" s="1"/>
      <c r="H4" s="1"/>
      <c r="I4" s="1"/>
      <c r="L4" s="34"/>
      <c r="M4" s="224"/>
      <c r="N4" s="224"/>
      <c r="O4" s="224"/>
      <c r="P4" s="224"/>
      <c r="Q4" s="224"/>
      <c r="R4" s="224"/>
      <c r="S4" s="224"/>
      <c r="T4" s="224"/>
      <c r="U4" s="56"/>
      <c r="V4" s="56"/>
      <c r="W4" s="1"/>
      <c r="AH4" s="224"/>
      <c r="AI4" s="224"/>
      <c r="AJ4" s="224"/>
      <c r="AK4" s="224"/>
      <c r="AL4" s="224"/>
      <c r="AM4" s="224"/>
      <c r="AN4" s="224"/>
      <c r="AO4" s="224"/>
    </row>
    <row r="5" spans="2:41" s="20" customFormat="1" ht="39.75" customHeight="1" thickBot="1">
      <c r="B5" s="232" t="s">
        <v>42</v>
      </c>
      <c r="C5" s="229" t="s">
        <v>56</v>
      </c>
      <c r="D5" s="230"/>
      <c r="E5" s="230"/>
      <c r="F5" s="230"/>
      <c r="G5" s="230"/>
      <c r="H5" s="231"/>
      <c r="I5" s="235" t="s">
        <v>52</v>
      </c>
      <c r="J5" s="236"/>
      <c r="K5" s="236"/>
      <c r="L5" s="236"/>
      <c r="M5" s="236"/>
      <c r="N5" s="241"/>
      <c r="O5" s="235" t="s">
        <v>62</v>
      </c>
      <c r="P5" s="236"/>
      <c r="Q5" s="236"/>
      <c r="R5" s="236"/>
      <c r="S5" s="236"/>
      <c r="T5" s="236"/>
      <c r="U5" s="62"/>
      <c r="V5" s="63"/>
      <c r="W5" s="243" t="s">
        <v>42</v>
      </c>
      <c r="X5" s="229" t="s">
        <v>65</v>
      </c>
      <c r="Y5" s="230"/>
      <c r="Z5" s="230"/>
      <c r="AA5" s="230"/>
      <c r="AB5" s="230"/>
      <c r="AC5" s="231"/>
      <c r="AD5" s="235" t="s">
        <v>46</v>
      </c>
      <c r="AE5" s="230"/>
      <c r="AF5" s="230"/>
      <c r="AG5" s="230"/>
      <c r="AH5" s="230"/>
      <c r="AI5" s="237"/>
      <c r="AJ5" s="235" t="s">
        <v>47</v>
      </c>
      <c r="AK5" s="230"/>
      <c r="AL5" s="230"/>
      <c r="AM5" s="230"/>
      <c r="AN5" s="230"/>
      <c r="AO5" s="237"/>
    </row>
    <row r="6" spans="2:41" s="20" customFormat="1" ht="36" customHeight="1">
      <c r="B6" s="233"/>
      <c r="C6" s="228" t="s">
        <v>68</v>
      </c>
      <c r="D6" s="238"/>
      <c r="E6" s="228" t="s">
        <v>70</v>
      </c>
      <c r="F6" s="226"/>
      <c r="G6" s="228" t="s">
        <v>72</v>
      </c>
      <c r="H6" s="239"/>
      <c r="I6" s="225" t="s">
        <v>67</v>
      </c>
      <c r="J6" s="226"/>
      <c r="K6" s="222" t="s">
        <v>69</v>
      </c>
      <c r="L6" s="227"/>
      <c r="M6" s="222" t="s">
        <v>71</v>
      </c>
      <c r="N6" s="242"/>
      <c r="O6" s="225" t="s">
        <v>68</v>
      </c>
      <c r="P6" s="226"/>
      <c r="Q6" s="228" t="s">
        <v>70</v>
      </c>
      <c r="R6" s="226"/>
      <c r="S6" s="228" t="s">
        <v>72</v>
      </c>
      <c r="T6" s="226"/>
      <c r="U6" s="64"/>
      <c r="V6" s="65"/>
      <c r="W6" s="244"/>
      <c r="X6" s="222" t="s">
        <v>68</v>
      </c>
      <c r="Y6" s="227"/>
      <c r="Z6" s="222" t="s">
        <v>70</v>
      </c>
      <c r="AA6" s="227"/>
      <c r="AB6" s="228" t="s">
        <v>72</v>
      </c>
      <c r="AC6" s="240"/>
      <c r="AD6" s="227" t="s">
        <v>68</v>
      </c>
      <c r="AE6" s="227"/>
      <c r="AF6" s="222" t="s">
        <v>70</v>
      </c>
      <c r="AG6" s="227"/>
      <c r="AH6" s="222" t="s">
        <v>72</v>
      </c>
      <c r="AI6" s="227"/>
      <c r="AJ6" s="225" t="s">
        <v>68</v>
      </c>
      <c r="AK6" s="226"/>
      <c r="AL6" s="222" t="s">
        <v>70</v>
      </c>
      <c r="AM6" s="227"/>
      <c r="AN6" s="222" t="s">
        <v>72</v>
      </c>
      <c r="AO6" s="223"/>
    </row>
    <row r="7" spans="2:41" s="20" customFormat="1" ht="42" customHeight="1" thickBot="1">
      <c r="B7" s="234"/>
      <c r="C7" s="21" t="s">
        <v>57</v>
      </c>
      <c r="D7" s="22" t="s">
        <v>73</v>
      </c>
      <c r="E7" s="21" t="s">
        <v>57</v>
      </c>
      <c r="F7" s="23" t="s">
        <v>73</v>
      </c>
      <c r="G7" s="21" t="s">
        <v>57</v>
      </c>
      <c r="H7" s="24" t="s">
        <v>73</v>
      </c>
      <c r="I7" s="25" t="s">
        <v>57</v>
      </c>
      <c r="J7" s="22" t="s">
        <v>73</v>
      </c>
      <c r="K7" s="21" t="s">
        <v>57</v>
      </c>
      <c r="L7" s="22" t="s">
        <v>73</v>
      </c>
      <c r="M7" s="21" t="s">
        <v>57</v>
      </c>
      <c r="N7" s="24" t="s">
        <v>73</v>
      </c>
      <c r="O7" s="25" t="s">
        <v>57</v>
      </c>
      <c r="P7" s="22" t="s">
        <v>73</v>
      </c>
      <c r="Q7" s="21" t="s">
        <v>57</v>
      </c>
      <c r="R7" s="22" t="s">
        <v>73</v>
      </c>
      <c r="S7" s="21" t="s">
        <v>57</v>
      </c>
      <c r="T7" s="22" t="s">
        <v>73</v>
      </c>
      <c r="U7" s="64"/>
      <c r="V7" s="65"/>
      <c r="W7" s="245"/>
      <c r="X7" s="21" t="s">
        <v>57</v>
      </c>
      <c r="Y7" s="22" t="s">
        <v>73</v>
      </c>
      <c r="Z7" s="21" t="s">
        <v>57</v>
      </c>
      <c r="AA7" s="22" t="s">
        <v>73</v>
      </c>
      <c r="AB7" s="21" t="s">
        <v>57</v>
      </c>
      <c r="AC7" s="24" t="s">
        <v>73</v>
      </c>
      <c r="AD7" s="25" t="s">
        <v>57</v>
      </c>
      <c r="AE7" s="22" t="s">
        <v>73</v>
      </c>
      <c r="AF7" s="21" t="s">
        <v>57</v>
      </c>
      <c r="AG7" s="22" t="s">
        <v>73</v>
      </c>
      <c r="AH7" s="21" t="s">
        <v>57</v>
      </c>
      <c r="AI7" s="22" t="s">
        <v>73</v>
      </c>
      <c r="AJ7" s="26" t="s">
        <v>57</v>
      </c>
      <c r="AK7" s="23" t="s">
        <v>73</v>
      </c>
      <c r="AL7" s="21" t="s">
        <v>57</v>
      </c>
      <c r="AM7" s="22" t="s">
        <v>73</v>
      </c>
      <c r="AN7" s="21" t="s">
        <v>57</v>
      </c>
      <c r="AO7" s="23" t="s">
        <v>73</v>
      </c>
    </row>
    <row r="8" spans="2:41" s="28" customFormat="1" ht="24.75" customHeight="1">
      <c r="B8" s="27" t="s">
        <v>44</v>
      </c>
      <c r="C8" s="45">
        <f aca="true" t="shared" si="0" ref="C8:H10">SUM(I8,O8,X8,AD8,AJ8)</f>
        <v>17599</v>
      </c>
      <c r="D8" s="119">
        <f t="shared" si="0"/>
        <v>600857</v>
      </c>
      <c r="E8" s="45">
        <f t="shared" si="0"/>
        <v>18482</v>
      </c>
      <c r="F8" s="119">
        <f t="shared" si="0"/>
        <v>622674</v>
      </c>
      <c r="G8" s="45">
        <f t="shared" si="0"/>
        <v>19421</v>
      </c>
      <c r="H8" s="120">
        <f t="shared" si="0"/>
        <v>646042</v>
      </c>
      <c r="I8" s="74">
        <f>'居宅介護'!AC8</f>
        <v>13859</v>
      </c>
      <c r="J8" s="121">
        <f>'居宅介護'!AD8</f>
        <v>295993</v>
      </c>
      <c r="K8" s="75">
        <f>'居宅介護'!AE8</f>
        <v>14635</v>
      </c>
      <c r="L8" s="122">
        <f>'居宅介護'!AF8</f>
        <v>315233</v>
      </c>
      <c r="M8" s="76">
        <f>'居宅介護'!AG8</f>
        <v>15455</v>
      </c>
      <c r="N8" s="123">
        <f>'居宅介護'!AH8</f>
        <v>335723</v>
      </c>
      <c r="O8" s="101">
        <f>'重度訪問介護'!V8</f>
        <v>1884</v>
      </c>
      <c r="P8" s="124">
        <f>'重度訪問介護'!W8</f>
        <v>257427</v>
      </c>
      <c r="Q8" s="102">
        <f>'重度訪問介護'!X8</f>
        <v>1897</v>
      </c>
      <c r="R8" s="125">
        <f>'重度訪問介護'!Y8</f>
        <v>257685</v>
      </c>
      <c r="S8" s="103">
        <f>'重度訪問介護'!Z8</f>
        <v>1910</v>
      </c>
      <c r="T8" s="124">
        <f>'重度訪問介護'!AA8</f>
        <v>257943</v>
      </c>
      <c r="U8" s="66"/>
      <c r="V8" s="67"/>
      <c r="W8" s="57" t="s">
        <v>44</v>
      </c>
      <c r="X8" s="104">
        <f>'同行援護'!P8</f>
        <v>1420</v>
      </c>
      <c r="Y8" s="136">
        <f>'同行援護'!Q8</f>
        <v>37809</v>
      </c>
      <c r="Z8" s="104">
        <f>'同行援護'!R8</f>
        <v>1444</v>
      </c>
      <c r="AA8" s="137">
        <f>'同行援護'!S8</f>
        <v>38452</v>
      </c>
      <c r="AB8" s="106">
        <f>'同行援護'!T8</f>
        <v>1469</v>
      </c>
      <c r="AC8" s="138">
        <f>'同行援護'!U8</f>
        <v>39106</v>
      </c>
      <c r="AD8" s="50">
        <f>'行動援護'!V8</f>
        <v>436</v>
      </c>
      <c r="AE8" s="47">
        <f>'行動援護'!W8</f>
        <v>9628</v>
      </c>
      <c r="AF8" s="49">
        <f>'行動援護'!X8</f>
        <v>506</v>
      </c>
      <c r="AG8" s="139">
        <f>'行動援護'!Y8</f>
        <v>11304</v>
      </c>
      <c r="AH8" s="50">
        <f>'行動援護'!Z8</f>
        <v>587</v>
      </c>
      <c r="AI8" s="50">
        <f>'行動援護'!AA8</f>
        <v>13270</v>
      </c>
      <c r="AJ8" s="48">
        <f>'重度障がい者等包括支援'!AB9</f>
        <v>0</v>
      </c>
      <c r="AK8" s="140">
        <f>'重度障がい者等包括支援'!AC9</f>
        <v>0</v>
      </c>
      <c r="AL8" s="46">
        <f>'重度障がい者等包括支援'!AD9</f>
        <v>0</v>
      </c>
      <c r="AM8" s="141">
        <f>'重度障がい者等包括支援'!AE9</f>
        <v>0</v>
      </c>
      <c r="AN8" s="47">
        <f>'重度障がい者等包括支援'!AF9</f>
        <v>0</v>
      </c>
      <c r="AO8" s="141">
        <f>'重度障がい者等包括支援'!AG9</f>
        <v>0</v>
      </c>
    </row>
    <row r="9" spans="2:41" s="30" customFormat="1" ht="24.75" customHeight="1">
      <c r="B9" s="29" t="s">
        <v>1</v>
      </c>
      <c r="C9" s="49">
        <f t="shared" si="0"/>
        <v>258</v>
      </c>
      <c r="D9" s="126">
        <f t="shared" si="0"/>
        <v>7695</v>
      </c>
      <c r="E9" s="49">
        <f t="shared" si="0"/>
        <v>269</v>
      </c>
      <c r="F9" s="126">
        <f t="shared" si="0"/>
        <v>7985</v>
      </c>
      <c r="G9" s="49">
        <f t="shared" si="0"/>
        <v>281</v>
      </c>
      <c r="H9" s="127">
        <f t="shared" si="0"/>
        <v>8265</v>
      </c>
      <c r="I9" s="74">
        <f>'居宅介護'!AC9</f>
        <v>219</v>
      </c>
      <c r="J9" s="121">
        <f>'居宅介護'!AD9</f>
        <v>4530</v>
      </c>
      <c r="K9" s="75">
        <f>'居宅介護'!AE9</f>
        <v>228</v>
      </c>
      <c r="L9" s="122">
        <f>'居宅介護'!AF9</f>
        <v>4680</v>
      </c>
      <c r="M9" s="76">
        <f>'居宅介護'!AG9</f>
        <v>238</v>
      </c>
      <c r="N9" s="121">
        <f>'居宅介護'!AH9</f>
        <v>4850</v>
      </c>
      <c r="O9" s="101">
        <f>'重度訪問介護'!V9</f>
        <v>5</v>
      </c>
      <c r="P9" s="124">
        <f>'重度訪問介護'!W9</f>
        <v>2400</v>
      </c>
      <c r="Q9" s="102">
        <f>'重度訪問介護'!X9</f>
        <v>6</v>
      </c>
      <c r="R9" s="125">
        <f>'重度訪問介護'!Y9</f>
        <v>2490</v>
      </c>
      <c r="S9" s="103">
        <f>'重度訪問介護'!Z9</f>
        <v>7</v>
      </c>
      <c r="T9" s="124">
        <f>'重度訪問介護'!AA9</f>
        <v>2580</v>
      </c>
      <c r="U9" s="68"/>
      <c r="V9" s="69"/>
      <c r="W9" s="58" t="s">
        <v>1</v>
      </c>
      <c r="X9" s="84">
        <f>'同行援護'!P9</f>
        <v>34</v>
      </c>
      <c r="Y9" s="142">
        <f>'同行援護'!Q9</f>
        <v>765</v>
      </c>
      <c r="Z9" s="84">
        <f>'同行援護'!R9</f>
        <v>35</v>
      </c>
      <c r="AA9" s="143">
        <f>'同行援護'!S9</f>
        <v>815</v>
      </c>
      <c r="AB9" s="107">
        <f>'同行援護'!T9</f>
        <v>36</v>
      </c>
      <c r="AC9" s="144">
        <f>'同行援護'!U9</f>
        <v>835</v>
      </c>
      <c r="AD9" s="50">
        <f>'行動援護'!V9</f>
        <v>0</v>
      </c>
      <c r="AE9" s="47">
        <f>'行動援護'!W9</f>
        <v>0</v>
      </c>
      <c r="AF9" s="49">
        <f>'行動援護'!X9</f>
        <v>0</v>
      </c>
      <c r="AG9" s="139">
        <f>'行動援護'!Y9</f>
        <v>0</v>
      </c>
      <c r="AH9" s="50">
        <f>'行動援護'!Z9</f>
        <v>0</v>
      </c>
      <c r="AI9" s="50">
        <f>'行動援護'!AA9</f>
        <v>0</v>
      </c>
      <c r="AJ9" s="48">
        <f>'重度障がい者等包括支援'!AB10</f>
        <v>0</v>
      </c>
      <c r="AK9" s="140">
        <f>'重度障がい者等包括支援'!AC10</f>
        <v>0</v>
      </c>
      <c r="AL9" s="46">
        <f>'重度障がい者等包括支援'!AD10</f>
        <v>0</v>
      </c>
      <c r="AM9" s="141">
        <f>'重度障がい者等包括支援'!AE10</f>
        <v>0</v>
      </c>
      <c r="AN9" s="47">
        <f>'重度障がい者等包括支援'!AF10</f>
        <v>0</v>
      </c>
      <c r="AO9" s="141">
        <f>'重度障がい者等包括支援'!AG10</f>
        <v>0</v>
      </c>
    </row>
    <row r="10" spans="2:41" s="30" customFormat="1" ht="24.75" customHeight="1">
      <c r="B10" s="29" t="s">
        <v>2</v>
      </c>
      <c r="C10" s="49">
        <f t="shared" si="0"/>
        <v>258</v>
      </c>
      <c r="D10" s="126">
        <f t="shared" si="0"/>
        <v>7695</v>
      </c>
      <c r="E10" s="49">
        <f t="shared" si="0"/>
        <v>269</v>
      </c>
      <c r="F10" s="126">
        <f t="shared" si="0"/>
        <v>7985</v>
      </c>
      <c r="G10" s="49">
        <f t="shared" si="0"/>
        <v>281</v>
      </c>
      <c r="H10" s="127">
        <f t="shared" si="0"/>
        <v>8265</v>
      </c>
      <c r="I10" s="74">
        <f>'居宅介護'!AC9</f>
        <v>219</v>
      </c>
      <c r="J10" s="121">
        <f>'居宅介護'!AD9</f>
        <v>4530</v>
      </c>
      <c r="K10" s="75">
        <f>'居宅介護'!AE9</f>
        <v>228</v>
      </c>
      <c r="L10" s="122">
        <f>'居宅介護'!AF9</f>
        <v>4680</v>
      </c>
      <c r="M10" s="76">
        <f>'居宅介護'!AG9</f>
        <v>238</v>
      </c>
      <c r="N10" s="121">
        <f>'居宅介護'!AH9</f>
        <v>4850</v>
      </c>
      <c r="O10" s="101">
        <f>'重度訪問介護'!V9</f>
        <v>5</v>
      </c>
      <c r="P10" s="124">
        <f>'重度訪問介護'!W9</f>
        <v>2400</v>
      </c>
      <c r="Q10" s="102">
        <f>'重度訪問介護'!X9</f>
        <v>6</v>
      </c>
      <c r="R10" s="125">
        <f>'重度訪問介護'!Y9</f>
        <v>2490</v>
      </c>
      <c r="S10" s="103">
        <f>'重度訪問介護'!Z9</f>
        <v>7</v>
      </c>
      <c r="T10" s="124">
        <f>'重度訪問介護'!AA9</f>
        <v>2580</v>
      </c>
      <c r="U10" s="68"/>
      <c r="V10" s="69"/>
      <c r="W10" s="58" t="s">
        <v>2</v>
      </c>
      <c r="X10" s="84">
        <f>'同行援護'!P9</f>
        <v>34</v>
      </c>
      <c r="Y10" s="142">
        <f>'同行援護'!Q9</f>
        <v>765</v>
      </c>
      <c r="Z10" s="84">
        <f>'同行援護'!R9</f>
        <v>35</v>
      </c>
      <c r="AA10" s="143">
        <f>'同行援護'!S9</f>
        <v>815</v>
      </c>
      <c r="AB10" s="107">
        <f>'同行援護'!T9</f>
        <v>36</v>
      </c>
      <c r="AC10" s="144">
        <f>'同行援護'!U9</f>
        <v>835</v>
      </c>
      <c r="AD10" s="50">
        <f>'行動援護'!V9</f>
        <v>0</v>
      </c>
      <c r="AE10" s="47">
        <f>'行動援護'!W9</f>
        <v>0</v>
      </c>
      <c r="AF10" s="49">
        <f>'行動援護'!X9</f>
        <v>0</v>
      </c>
      <c r="AG10" s="139">
        <f>'行動援護'!Y9</f>
        <v>0</v>
      </c>
      <c r="AH10" s="50">
        <f>'行動援護'!Z9</f>
        <v>0</v>
      </c>
      <c r="AI10" s="50">
        <f>'行動援護'!AA9</f>
        <v>0</v>
      </c>
      <c r="AJ10" s="48">
        <f>'重度障がい者等包括支援'!AB10</f>
        <v>0</v>
      </c>
      <c r="AK10" s="140">
        <f>'重度障がい者等包括支援'!AC10</f>
        <v>0</v>
      </c>
      <c r="AL10" s="46">
        <f>'重度障がい者等包括支援'!AD10</f>
        <v>0</v>
      </c>
      <c r="AM10" s="141">
        <f>'重度障がい者等包括支援'!AE10</f>
        <v>0</v>
      </c>
      <c r="AN10" s="47">
        <f>'重度障がい者等包括支援'!AF10</f>
        <v>0</v>
      </c>
      <c r="AO10" s="141">
        <f>'重度障がい者等包括支援'!AG10</f>
        <v>0</v>
      </c>
    </row>
    <row r="11" spans="2:41" s="30" customFormat="1" ht="24.75" customHeight="1">
      <c r="B11" s="29" t="s">
        <v>3</v>
      </c>
      <c r="C11" s="49">
        <f aca="true" t="shared" si="1" ref="C11:C50">SUM(I11,O11,X11,AD11,AJ11)</f>
        <v>31</v>
      </c>
      <c r="D11" s="126">
        <f aca="true" t="shared" si="2" ref="D11:D50">SUM(J11,P11,Y11,AE11,AK11)</f>
        <v>740</v>
      </c>
      <c r="E11" s="49">
        <f aca="true" t="shared" si="3" ref="E11:E50">SUM(K11,Q11,Z11,AF11,AL11)</f>
        <v>33</v>
      </c>
      <c r="F11" s="126">
        <f aca="true" t="shared" si="4" ref="F11:F50">SUM(L11,R11,AA11,AG11,AM11)</f>
        <v>780</v>
      </c>
      <c r="G11" s="49">
        <f aca="true" t="shared" si="5" ref="G11:G50">SUM(M11,S11,AB11,AH11,AN11)</f>
        <v>35</v>
      </c>
      <c r="H11" s="127">
        <f aca="true" t="shared" si="6" ref="H11:H50">SUM(N11,T11,AC11,AI11,AO11)</f>
        <v>820</v>
      </c>
      <c r="I11" s="74">
        <f>'居宅介護'!AC11</f>
        <v>25</v>
      </c>
      <c r="J11" s="121">
        <f>'居宅介護'!AD11</f>
        <v>570</v>
      </c>
      <c r="K11" s="75">
        <f>'居宅介護'!AE11</f>
        <v>27</v>
      </c>
      <c r="L11" s="122">
        <f>'居宅介護'!AF11</f>
        <v>610</v>
      </c>
      <c r="M11" s="76">
        <f>'居宅介護'!AG11</f>
        <v>29</v>
      </c>
      <c r="N11" s="121">
        <f>'居宅介護'!AH11</f>
        <v>650</v>
      </c>
      <c r="O11" s="101">
        <f>'重度訪問介護'!V11</f>
        <v>1</v>
      </c>
      <c r="P11" s="124">
        <f>'重度訪問介護'!W11</f>
        <v>120</v>
      </c>
      <c r="Q11" s="102">
        <f>'重度訪問介護'!X11</f>
        <v>1</v>
      </c>
      <c r="R11" s="125">
        <f>'重度訪問介護'!Y11</f>
        <v>120</v>
      </c>
      <c r="S11" s="103">
        <f>'重度訪問介護'!Z11</f>
        <v>1</v>
      </c>
      <c r="T11" s="124">
        <f>'重度訪問介護'!AA11</f>
        <v>120</v>
      </c>
      <c r="U11" s="68"/>
      <c r="V11" s="69"/>
      <c r="W11" s="58" t="s">
        <v>3</v>
      </c>
      <c r="X11" s="84">
        <f>'同行援護'!P11</f>
        <v>3</v>
      </c>
      <c r="Y11" s="142">
        <f>'同行援護'!Q11</f>
        <v>30</v>
      </c>
      <c r="Z11" s="84">
        <f>'同行援護'!R11</f>
        <v>3</v>
      </c>
      <c r="AA11" s="143">
        <f>'同行援護'!S11</f>
        <v>30</v>
      </c>
      <c r="AB11" s="107">
        <f>'同行援護'!T11</f>
        <v>3</v>
      </c>
      <c r="AC11" s="144">
        <f>'同行援護'!U11</f>
        <v>30</v>
      </c>
      <c r="AD11" s="50">
        <f>'行動援護'!V11</f>
        <v>2</v>
      </c>
      <c r="AE11" s="47">
        <f>'行動援護'!W11</f>
        <v>20</v>
      </c>
      <c r="AF11" s="49">
        <f>'行動援護'!X11</f>
        <v>2</v>
      </c>
      <c r="AG11" s="139">
        <f>'行動援護'!Y11</f>
        <v>20</v>
      </c>
      <c r="AH11" s="50">
        <f>'行動援護'!Z11</f>
        <v>2</v>
      </c>
      <c r="AI11" s="50">
        <f>'行動援護'!AA11</f>
        <v>20</v>
      </c>
      <c r="AJ11" s="48">
        <f>'重度障がい者等包括支援'!AB12</f>
        <v>0</v>
      </c>
      <c r="AK11" s="140">
        <f>'重度障がい者等包括支援'!AC12</f>
        <v>0</v>
      </c>
      <c r="AL11" s="46">
        <f>'重度障がい者等包括支援'!AD12</f>
        <v>0</v>
      </c>
      <c r="AM11" s="141">
        <f>'重度障がい者等包括支援'!AE12</f>
        <v>0</v>
      </c>
      <c r="AN11" s="47">
        <f>'重度障がい者等包括支援'!AF12</f>
        <v>0</v>
      </c>
      <c r="AO11" s="141">
        <f>'重度障がい者等包括支援'!AG12</f>
        <v>0</v>
      </c>
    </row>
    <row r="12" spans="2:41" s="30" customFormat="1" ht="24.75" customHeight="1">
      <c r="B12" s="29" t="s">
        <v>4</v>
      </c>
      <c r="C12" s="49">
        <f t="shared" si="1"/>
        <v>21</v>
      </c>
      <c r="D12" s="126">
        <f t="shared" si="2"/>
        <v>373</v>
      </c>
      <c r="E12" s="49">
        <f t="shared" si="3"/>
        <v>21</v>
      </c>
      <c r="F12" s="126">
        <f t="shared" si="4"/>
        <v>373</v>
      </c>
      <c r="G12" s="49">
        <f t="shared" si="5"/>
        <v>21</v>
      </c>
      <c r="H12" s="127">
        <f t="shared" si="6"/>
        <v>373</v>
      </c>
      <c r="I12" s="74">
        <f>'居宅介護'!AC12</f>
        <v>19</v>
      </c>
      <c r="J12" s="121">
        <f>'居宅介護'!AD12</f>
        <v>314</v>
      </c>
      <c r="K12" s="75">
        <f>'居宅介護'!AE12</f>
        <v>19</v>
      </c>
      <c r="L12" s="122">
        <f>'居宅介護'!AF12</f>
        <v>314</v>
      </c>
      <c r="M12" s="76">
        <f>'居宅介護'!AG12</f>
        <v>19</v>
      </c>
      <c r="N12" s="121">
        <f>'居宅介護'!AH12</f>
        <v>314</v>
      </c>
      <c r="O12" s="101">
        <f>'重度訪問介護'!V12</f>
        <v>1</v>
      </c>
      <c r="P12" s="124">
        <f>'重度訪問介護'!W12</f>
        <v>30</v>
      </c>
      <c r="Q12" s="102">
        <f>'重度訪問介護'!X12</f>
        <v>1</v>
      </c>
      <c r="R12" s="125">
        <f>'重度訪問介護'!Y12</f>
        <v>30</v>
      </c>
      <c r="S12" s="103">
        <f>'重度訪問介護'!Z12</f>
        <v>1</v>
      </c>
      <c r="T12" s="124">
        <f>'重度訪問介護'!AA12</f>
        <v>30</v>
      </c>
      <c r="U12" s="68"/>
      <c r="V12" s="69"/>
      <c r="W12" s="58" t="s">
        <v>4</v>
      </c>
      <c r="X12" s="84">
        <f>'同行援護'!P12</f>
        <v>1</v>
      </c>
      <c r="Y12" s="142">
        <f>'同行援護'!Q12</f>
        <v>29</v>
      </c>
      <c r="Z12" s="84">
        <f>'同行援護'!R12</f>
        <v>1</v>
      </c>
      <c r="AA12" s="143">
        <f>'同行援護'!S12</f>
        <v>29</v>
      </c>
      <c r="AB12" s="107">
        <f>'同行援護'!T12</f>
        <v>1</v>
      </c>
      <c r="AC12" s="144">
        <f>'同行援護'!U12</f>
        <v>29</v>
      </c>
      <c r="AD12" s="50">
        <f>'行動援護'!V12</f>
        <v>0</v>
      </c>
      <c r="AE12" s="47">
        <f>'行動援護'!W12</f>
        <v>0</v>
      </c>
      <c r="AF12" s="49">
        <f>'行動援護'!X12</f>
        <v>0</v>
      </c>
      <c r="AG12" s="139">
        <f>'行動援護'!Y12</f>
        <v>0</v>
      </c>
      <c r="AH12" s="50">
        <f>'行動援護'!Z12</f>
        <v>0</v>
      </c>
      <c r="AI12" s="50">
        <f>'行動援護'!AA12</f>
        <v>0</v>
      </c>
      <c r="AJ12" s="48">
        <f>'重度障がい者等包括支援'!AB13</f>
        <v>0</v>
      </c>
      <c r="AK12" s="140">
        <f>'重度障がい者等包括支援'!AC13</f>
        <v>0</v>
      </c>
      <c r="AL12" s="46">
        <f>'重度障がい者等包括支援'!AD13</f>
        <v>0</v>
      </c>
      <c r="AM12" s="141">
        <f>'重度障がい者等包括支援'!AE13</f>
        <v>0</v>
      </c>
      <c r="AN12" s="47">
        <f>'重度障がい者等包括支援'!AF13</f>
        <v>0</v>
      </c>
      <c r="AO12" s="141">
        <f>'重度障がい者等包括支援'!AG13</f>
        <v>0</v>
      </c>
    </row>
    <row r="13" spans="2:41" s="30" customFormat="1" ht="24.75" customHeight="1">
      <c r="B13" s="29" t="s">
        <v>5</v>
      </c>
      <c r="C13" s="49">
        <f t="shared" si="1"/>
        <v>1791</v>
      </c>
      <c r="D13" s="126">
        <f t="shared" si="2"/>
        <v>61951</v>
      </c>
      <c r="E13" s="49">
        <f t="shared" si="3"/>
        <v>1897</v>
      </c>
      <c r="F13" s="126">
        <f t="shared" si="4"/>
        <v>64327</v>
      </c>
      <c r="G13" s="49">
        <f t="shared" si="5"/>
        <v>2010</v>
      </c>
      <c r="H13" s="127">
        <f t="shared" si="6"/>
        <v>66946</v>
      </c>
      <c r="I13" s="74">
        <f>'居宅介護'!AC13</f>
        <v>1549</v>
      </c>
      <c r="J13" s="121">
        <f>'居宅介護'!AD13</f>
        <v>33573</v>
      </c>
      <c r="K13" s="75">
        <f>'居宅介護'!AE13</f>
        <v>1647</v>
      </c>
      <c r="L13" s="122">
        <f>'居宅介護'!AF13</f>
        <v>34501</v>
      </c>
      <c r="M13" s="76">
        <f>'居宅介護'!AG13</f>
        <v>1752</v>
      </c>
      <c r="N13" s="121">
        <f>'居宅介護'!AH13</f>
        <v>35481</v>
      </c>
      <c r="O13" s="101">
        <f>'重度訪問介護'!V13</f>
        <v>73</v>
      </c>
      <c r="P13" s="124">
        <f>'重度訪問介護'!W13</f>
        <v>23494</v>
      </c>
      <c r="Q13" s="102">
        <f>'重度訪問介護'!X13</f>
        <v>78</v>
      </c>
      <c r="R13" s="125">
        <f>'重度訪問介護'!Y13</f>
        <v>24969</v>
      </c>
      <c r="S13" s="103">
        <f>'重度訪問介護'!Z13</f>
        <v>83</v>
      </c>
      <c r="T13" s="124">
        <f>'重度訪問介護'!AA13</f>
        <v>26635</v>
      </c>
      <c r="U13" s="68"/>
      <c r="V13" s="69"/>
      <c r="W13" s="58" t="s">
        <v>5</v>
      </c>
      <c r="X13" s="84">
        <f>'同行援護'!P13</f>
        <v>157</v>
      </c>
      <c r="Y13" s="142">
        <f>'同行援護'!Q13</f>
        <v>3945</v>
      </c>
      <c r="Z13" s="84">
        <f>'同行援護'!R13</f>
        <v>160</v>
      </c>
      <c r="AA13" s="143">
        <f>'同行援護'!S13</f>
        <v>3918</v>
      </c>
      <c r="AB13" s="107">
        <f>'同行援護'!T13</f>
        <v>163</v>
      </c>
      <c r="AC13" s="144">
        <f>'同行援護'!U13</f>
        <v>3891</v>
      </c>
      <c r="AD13" s="50">
        <f>'行動援護'!V13</f>
        <v>12</v>
      </c>
      <c r="AE13" s="47">
        <f>'行動援護'!W13</f>
        <v>939</v>
      </c>
      <c r="AF13" s="49">
        <f>'行動援護'!X13</f>
        <v>12</v>
      </c>
      <c r="AG13" s="139">
        <f>'行動援護'!Y13</f>
        <v>939</v>
      </c>
      <c r="AH13" s="50">
        <f>'行動援護'!Z13</f>
        <v>12</v>
      </c>
      <c r="AI13" s="50">
        <f>'行動援護'!AA13</f>
        <v>939</v>
      </c>
      <c r="AJ13" s="48">
        <f>'重度障がい者等包括支援'!AB14</f>
        <v>0</v>
      </c>
      <c r="AK13" s="140">
        <f>'重度障がい者等包括支援'!AC14</f>
        <v>0</v>
      </c>
      <c r="AL13" s="46">
        <f>'重度障がい者等包括支援'!AD14</f>
        <v>0</v>
      </c>
      <c r="AM13" s="141">
        <f>'重度障がい者等包括支援'!AE14</f>
        <v>0</v>
      </c>
      <c r="AN13" s="47">
        <f>'重度障がい者等包括支援'!AF14</f>
        <v>0</v>
      </c>
      <c r="AO13" s="141">
        <f>'重度障がい者等包括支援'!AG14</f>
        <v>0</v>
      </c>
    </row>
    <row r="14" spans="2:41" s="30" customFormat="1" ht="24.75" customHeight="1">
      <c r="B14" s="29" t="s">
        <v>6</v>
      </c>
      <c r="C14" s="49">
        <f t="shared" si="1"/>
        <v>1156</v>
      </c>
      <c r="D14" s="126">
        <f t="shared" si="2"/>
        <v>28884</v>
      </c>
      <c r="E14" s="49">
        <f t="shared" si="3"/>
        <v>1215</v>
      </c>
      <c r="F14" s="126">
        <f t="shared" si="4"/>
        <v>30051</v>
      </c>
      <c r="G14" s="49">
        <f t="shared" si="5"/>
        <v>1282</v>
      </c>
      <c r="H14" s="127">
        <f t="shared" si="6"/>
        <v>31333</v>
      </c>
      <c r="I14" s="74">
        <f>'居宅介護'!AC14</f>
        <v>837</v>
      </c>
      <c r="J14" s="121">
        <f>'居宅介護'!AD14</f>
        <v>16476</v>
      </c>
      <c r="K14" s="75">
        <f>'居宅介護'!AE14</f>
        <v>860</v>
      </c>
      <c r="L14" s="122">
        <f>'居宅介護'!AF14</f>
        <v>16700</v>
      </c>
      <c r="M14" s="76">
        <f>'居宅介護'!AG14</f>
        <v>884</v>
      </c>
      <c r="N14" s="121">
        <f>'居宅介護'!AH14</f>
        <v>16950</v>
      </c>
      <c r="O14" s="101">
        <f>'重度訪問介護'!V14</f>
        <v>21</v>
      </c>
      <c r="P14" s="124">
        <f>'重度訪問介護'!W14</f>
        <v>4484</v>
      </c>
      <c r="Q14" s="102">
        <f>'重度訪問介護'!X14</f>
        <v>22</v>
      </c>
      <c r="R14" s="125">
        <f>'重度訪問介護'!Y14</f>
        <v>4723</v>
      </c>
      <c r="S14" s="103">
        <f>'重度訪問介護'!Z14</f>
        <v>23</v>
      </c>
      <c r="T14" s="124">
        <f>'重度訪問介護'!AA14</f>
        <v>4962</v>
      </c>
      <c r="U14" s="68"/>
      <c r="V14" s="69"/>
      <c r="W14" s="58" t="s">
        <v>6</v>
      </c>
      <c r="X14" s="84">
        <f>'同行援護'!P14</f>
        <v>83</v>
      </c>
      <c r="Y14" s="142">
        <f>'同行援護'!Q14</f>
        <v>2278</v>
      </c>
      <c r="Z14" s="84">
        <f>'同行援護'!R14</f>
        <v>84</v>
      </c>
      <c r="AA14" s="143">
        <f>'同行援護'!S14</f>
        <v>2318</v>
      </c>
      <c r="AB14" s="107">
        <f>'同行援護'!T14</f>
        <v>85</v>
      </c>
      <c r="AC14" s="144">
        <f>'同行援護'!U14</f>
        <v>2358</v>
      </c>
      <c r="AD14" s="50">
        <f>'行動援護'!V14</f>
        <v>213</v>
      </c>
      <c r="AE14" s="47">
        <f>'行動援護'!W14</f>
        <v>5166</v>
      </c>
      <c r="AF14" s="49">
        <f>'行動援護'!X14</f>
        <v>247</v>
      </c>
      <c r="AG14" s="139">
        <f>'行動援護'!Y14</f>
        <v>5830</v>
      </c>
      <c r="AH14" s="50">
        <f>'行動援護'!Z14</f>
        <v>288</v>
      </c>
      <c r="AI14" s="50">
        <f>'行動援護'!AA14</f>
        <v>6583</v>
      </c>
      <c r="AJ14" s="48">
        <f>'重度障がい者等包括支援'!AB15</f>
        <v>2</v>
      </c>
      <c r="AK14" s="140">
        <f>'重度障がい者等包括支援'!AC15</f>
        <v>480</v>
      </c>
      <c r="AL14" s="46">
        <f>'重度障がい者等包括支援'!AD15</f>
        <v>2</v>
      </c>
      <c r="AM14" s="141">
        <f>'重度障がい者等包括支援'!AE15</f>
        <v>480</v>
      </c>
      <c r="AN14" s="47">
        <f>'重度障がい者等包括支援'!AF15</f>
        <v>2</v>
      </c>
      <c r="AO14" s="141">
        <f>'重度障がい者等包括支援'!AG15</f>
        <v>480</v>
      </c>
    </row>
    <row r="15" spans="2:41" s="30" customFormat="1" ht="24.75" customHeight="1">
      <c r="B15" s="29" t="s">
        <v>7</v>
      </c>
      <c r="C15" s="49">
        <f t="shared" si="1"/>
        <v>598</v>
      </c>
      <c r="D15" s="126">
        <f t="shared" si="2"/>
        <v>20996</v>
      </c>
      <c r="E15" s="49">
        <f t="shared" si="3"/>
        <v>622</v>
      </c>
      <c r="F15" s="126">
        <f t="shared" si="4"/>
        <v>22101</v>
      </c>
      <c r="G15" s="49">
        <f t="shared" si="5"/>
        <v>650</v>
      </c>
      <c r="H15" s="127">
        <f t="shared" si="6"/>
        <v>23279</v>
      </c>
      <c r="I15" s="74">
        <f>'居宅介護'!AC15</f>
        <v>494</v>
      </c>
      <c r="J15" s="121">
        <f>'居宅介護'!AD15</f>
        <v>9093</v>
      </c>
      <c r="K15" s="75">
        <f>'居宅介護'!AE15</f>
        <v>516</v>
      </c>
      <c r="L15" s="122">
        <f>'居宅介護'!AF15</f>
        <v>9539</v>
      </c>
      <c r="M15" s="76">
        <f>'居宅介護'!AG15</f>
        <v>539</v>
      </c>
      <c r="N15" s="121">
        <f>'居宅介護'!AH15</f>
        <v>10006</v>
      </c>
      <c r="O15" s="101">
        <f>'重度訪問介護'!V15</f>
        <v>29</v>
      </c>
      <c r="P15" s="124">
        <f>'重度訪問介護'!W15</f>
        <v>9872</v>
      </c>
      <c r="Q15" s="102">
        <f>'重度訪問介護'!X15</f>
        <v>30</v>
      </c>
      <c r="R15" s="125">
        <f>'重度訪問介護'!Y15</f>
        <v>10490</v>
      </c>
      <c r="S15" s="103">
        <f>'重度訪問介護'!Z15</f>
        <v>33</v>
      </c>
      <c r="T15" s="124">
        <f>'重度訪問介護'!AA15</f>
        <v>11157</v>
      </c>
      <c r="U15" s="68"/>
      <c r="V15" s="69"/>
      <c r="W15" s="58" t="s">
        <v>7</v>
      </c>
      <c r="X15" s="84">
        <f>'同行援護'!P15</f>
        <v>72</v>
      </c>
      <c r="Y15" s="142">
        <f>'同行援護'!Q15</f>
        <v>1850</v>
      </c>
      <c r="Z15" s="84">
        <f>'同行援護'!R15</f>
        <v>73</v>
      </c>
      <c r="AA15" s="143">
        <f>'同行援護'!S15</f>
        <v>1881</v>
      </c>
      <c r="AB15" s="107">
        <f>'同行援護'!T15</f>
        <v>74</v>
      </c>
      <c r="AC15" s="144">
        <f>'同行援護'!U15</f>
        <v>1913</v>
      </c>
      <c r="AD15" s="50">
        <f>'行動援護'!V15</f>
        <v>2</v>
      </c>
      <c r="AE15" s="47">
        <f>'行動援護'!W15</f>
        <v>106</v>
      </c>
      <c r="AF15" s="49">
        <f>'行動援護'!X15</f>
        <v>2</v>
      </c>
      <c r="AG15" s="139">
        <f>'行動援護'!Y15</f>
        <v>116</v>
      </c>
      <c r="AH15" s="50">
        <f>'行動援護'!Z15</f>
        <v>3</v>
      </c>
      <c r="AI15" s="50">
        <f>'行動援護'!AA15</f>
        <v>128</v>
      </c>
      <c r="AJ15" s="48">
        <f>'重度障がい者等包括支援'!AB16</f>
        <v>1</v>
      </c>
      <c r="AK15" s="140">
        <f>'重度障がい者等包括支援'!AC16</f>
        <v>75</v>
      </c>
      <c r="AL15" s="46">
        <f>'重度障がい者等包括支援'!AD16</f>
        <v>1</v>
      </c>
      <c r="AM15" s="141">
        <f>'重度障がい者等包括支援'!AE16</f>
        <v>75</v>
      </c>
      <c r="AN15" s="47">
        <f>'重度障がい者等包括支援'!AF16</f>
        <v>1</v>
      </c>
      <c r="AO15" s="141">
        <f>'重度障がい者等包括支援'!AG16</f>
        <v>75</v>
      </c>
    </row>
    <row r="16" spans="2:41" s="30" customFormat="1" ht="24.75" customHeight="1">
      <c r="B16" s="29" t="s">
        <v>8</v>
      </c>
      <c r="C16" s="49">
        <f t="shared" si="1"/>
        <v>193</v>
      </c>
      <c r="D16" s="126">
        <f t="shared" si="2"/>
        <v>4717</v>
      </c>
      <c r="E16" s="49">
        <f t="shared" si="3"/>
        <v>200</v>
      </c>
      <c r="F16" s="126">
        <f t="shared" si="4"/>
        <v>4850</v>
      </c>
      <c r="G16" s="49">
        <f t="shared" si="5"/>
        <v>207</v>
      </c>
      <c r="H16" s="127">
        <f t="shared" si="6"/>
        <v>4990</v>
      </c>
      <c r="I16" s="74">
        <f>'居宅介護'!AC16</f>
        <v>152</v>
      </c>
      <c r="J16" s="121">
        <f>'居宅介護'!AD16</f>
        <v>2394</v>
      </c>
      <c r="K16" s="75">
        <f>'居宅介護'!AE16</f>
        <v>156</v>
      </c>
      <c r="L16" s="122">
        <f>'居宅介護'!AF16</f>
        <v>2445</v>
      </c>
      <c r="M16" s="76">
        <f>'居宅介護'!AG16</f>
        <v>161</v>
      </c>
      <c r="N16" s="121">
        <f>'居宅介護'!AH16</f>
        <v>2518</v>
      </c>
      <c r="O16" s="101">
        <f>'重度訪問介護'!V16</f>
        <v>5</v>
      </c>
      <c r="P16" s="124">
        <f>'重度訪問介護'!W16</f>
        <v>1750</v>
      </c>
      <c r="Q16" s="102">
        <f>'重度訪問介護'!X16</f>
        <v>5</v>
      </c>
      <c r="R16" s="125">
        <f>'重度訪問介護'!Y16</f>
        <v>1785</v>
      </c>
      <c r="S16" s="103">
        <f>'重度訪問介護'!Z16</f>
        <v>5</v>
      </c>
      <c r="T16" s="124">
        <f>'重度訪問介護'!AA16</f>
        <v>1820</v>
      </c>
      <c r="U16" s="68"/>
      <c r="V16" s="69"/>
      <c r="W16" s="58" t="s">
        <v>8</v>
      </c>
      <c r="X16" s="84">
        <f>'同行援護'!P16</f>
        <v>33</v>
      </c>
      <c r="Y16" s="142">
        <f>'同行援護'!Q16</f>
        <v>498</v>
      </c>
      <c r="Z16" s="84">
        <f>'同行援護'!R16</f>
        <v>36</v>
      </c>
      <c r="AA16" s="143">
        <f>'同行援護'!S16</f>
        <v>543</v>
      </c>
      <c r="AB16" s="107">
        <f>'同行援護'!T16</f>
        <v>38</v>
      </c>
      <c r="AC16" s="144">
        <f>'同行援護'!U16</f>
        <v>573</v>
      </c>
      <c r="AD16" s="50">
        <f>'行動援護'!V16</f>
        <v>3</v>
      </c>
      <c r="AE16" s="47">
        <f>'行動援護'!W16</f>
        <v>75</v>
      </c>
      <c r="AF16" s="49">
        <f>'行動援護'!X16</f>
        <v>3</v>
      </c>
      <c r="AG16" s="139">
        <f>'行動援護'!Y16</f>
        <v>77</v>
      </c>
      <c r="AH16" s="50">
        <f>'行動援護'!Z16</f>
        <v>3</v>
      </c>
      <c r="AI16" s="50">
        <f>'行動援護'!AA16</f>
        <v>79</v>
      </c>
      <c r="AJ16" s="48">
        <f>'重度障がい者等包括支援'!AB17</f>
        <v>0</v>
      </c>
      <c r="AK16" s="140">
        <f>'重度障がい者等包括支援'!AC17</f>
        <v>0</v>
      </c>
      <c r="AL16" s="46">
        <f>'重度障がい者等包括支援'!AD17</f>
        <v>0</v>
      </c>
      <c r="AM16" s="141">
        <f>'重度障がい者等包括支援'!AE17</f>
        <v>0</v>
      </c>
      <c r="AN16" s="47">
        <f>'重度障がい者等包括支援'!AF17</f>
        <v>0</v>
      </c>
      <c r="AO16" s="141">
        <f>'重度障がい者等包括支援'!AG17</f>
        <v>0</v>
      </c>
    </row>
    <row r="17" spans="2:41" s="30" customFormat="1" ht="24.75" customHeight="1">
      <c r="B17" s="29" t="s">
        <v>10</v>
      </c>
      <c r="C17" s="49">
        <f t="shared" si="1"/>
        <v>1089</v>
      </c>
      <c r="D17" s="126">
        <f t="shared" si="2"/>
        <v>486</v>
      </c>
      <c r="E17" s="49">
        <f t="shared" si="3"/>
        <v>1134</v>
      </c>
      <c r="F17" s="126">
        <f t="shared" si="4"/>
        <v>490</v>
      </c>
      <c r="G17" s="49">
        <f t="shared" si="5"/>
        <v>1195</v>
      </c>
      <c r="H17" s="127">
        <f t="shared" si="6"/>
        <v>551</v>
      </c>
      <c r="I17" s="74">
        <f>'居宅介護'!AC17</f>
        <v>1080</v>
      </c>
      <c r="J17" s="121">
        <f>'居宅介護'!AD17</f>
        <v>75</v>
      </c>
      <c r="K17" s="75">
        <f>'居宅介護'!AE17</f>
        <v>1125</v>
      </c>
      <c r="L17" s="122">
        <f>'居宅介護'!AF17</f>
        <v>79</v>
      </c>
      <c r="M17" s="76">
        <f>'居宅介護'!AG17</f>
        <v>1185</v>
      </c>
      <c r="N17" s="121">
        <f>'居宅介護'!AH17</f>
        <v>0</v>
      </c>
      <c r="O17" s="101">
        <f>'重度訪問介護'!V17</f>
        <v>2</v>
      </c>
      <c r="P17" s="124">
        <f>'重度訪問介護'!W17</f>
        <v>280</v>
      </c>
      <c r="Q17" s="102">
        <f>'重度訪問介護'!X17</f>
        <v>2</v>
      </c>
      <c r="R17" s="125">
        <f>'重度訪問介護'!Y17</f>
        <v>280</v>
      </c>
      <c r="S17" s="103">
        <f>'重度訪問介護'!Z17</f>
        <v>3</v>
      </c>
      <c r="T17" s="124">
        <f>'重度訪問介護'!AA17</f>
        <v>420</v>
      </c>
      <c r="U17" s="68"/>
      <c r="V17" s="69"/>
      <c r="W17" s="58" t="s">
        <v>10</v>
      </c>
      <c r="X17" s="84">
        <f>'同行援護'!P17</f>
        <v>6</v>
      </c>
      <c r="Y17" s="142">
        <f>'同行援護'!Q17</f>
        <v>120</v>
      </c>
      <c r="Z17" s="84">
        <f>'同行援護'!R17</f>
        <v>6</v>
      </c>
      <c r="AA17" s="143">
        <f>'同行援護'!S17</f>
        <v>120</v>
      </c>
      <c r="AB17" s="107">
        <f>'同行援護'!T17</f>
        <v>6</v>
      </c>
      <c r="AC17" s="144">
        <f>'同行援護'!U17</f>
        <v>120</v>
      </c>
      <c r="AD17" s="50">
        <f>'行動援護'!V17</f>
        <v>1</v>
      </c>
      <c r="AE17" s="47">
        <f>'行動援護'!W17</f>
        <v>11</v>
      </c>
      <c r="AF17" s="49">
        <f>'行動援護'!X17</f>
        <v>1</v>
      </c>
      <c r="AG17" s="139">
        <f>'行動援護'!Y17</f>
        <v>11</v>
      </c>
      <c r="AH17" s="50">
        <f>'行動援護'!Z17</f>
        <v>1</v>
      </c>
      <c r="AI17" s="50">
        <f>'行動援護'!AA17</f>
        <v>11</v>
      </c>
      <c r="AJ17" s="48">
        <f>'重度障がい者等包括支援'!AB18</f>
        <v>0</v>
      </c>
      <c r="AK17" s="140">
        <f>'重度障がい者等包括支援'!AC18</f>
        <v>0</v>
      </c>
      <c r="AL17" s="46">
        <f>'重度障がい者等包括支援'!AD18</f>
        <v>0</v>
      </c>
      <c r="AM17" s="141">
        <f>'重度障がい者等包括支援'!AE18</f>
        <v>0</v>
      </c>
      <c r="AN17" s="47">
        <f>'重度障がい者等包括支援'!AF18</f>
        <v>0</v>
      </c>
      <c r="AO17" s="141">
        <f>'重度障がい者等包括支援'!AG18</f>
        <v>0</v>
      </c>
    </row>
    <row r="18" spans="2:41" s="30" customFormat="1" ht="24.75" customHeight="1">
      <c r="B18" s="29" t="s">
        <v>9</v>
      </c>
      <c r="C18" s="49">
        <f t="shared" si="1"/>
        <v>985</v>
      </c>
      <c r="D18" s="126">
        <f t="shared" si="2"/>
        <v>17687</v>
      </c>
      <c r="E18" s="49">
        <f t="shared" si="3"/>
        <v>994</v>
      </c>
      <c r="F18" s="126">
        <f t="shared" si="4"/>
        <v>18306</v>
      </c>
      <c r="G18" s="49">
        <f t="shared" si="5"/>
        <v>1003</v>
      </c>
      <c r="H18" s="127">
        <f t="shared" si="6"/>
        <v>18929</v>
      </c>
      <c r="I18" s="74">
        <f>'居宅介護'!AC18</f>
        <v>830</v>
      </c>
      <c r="J18" s="121">
        <f>'居宅介護'!AD18</f>
        <v>10398</v>
      </c>
      <c r="K18" s="75">
        <f>'居宅介護'!AE18</f>
        <v>839</v>
      </c>
      <c r="L18" s="122">
        <f>'居宅介護'!AF18</f>
        <v>10606</v>
      </c>
      <c r="M18" s="76">
        <f>'居宅介護'!AG18</f>
        <v>847</v>
      </c>
      <c r="N18" s="121">
        <f>'居宅介護'!AH18</f>
        <v>10818</v>
      </c>
      <c r="O18" s="101">
        <f>'重度訪問介護'!V18</f>
        <v>15</v>
      </c>
      <c r="P18" s="124">
        <f>'重度訪問介護'!W18</f>
        <v>5077</v>
      </c>
      <c r="Q18" s="102">
        <f>'重度訪問介護'!X18</f>
        <v>17</v>
      </c>
      <c r="R18" s="125">
        <f>'重度訪問介護'!Y18</f>
        <v>5491</v>
      </c>
      <c r="S18" s="103">
        <f>'重度訪問介護'!Z18</f>
        <v>19</v>
      </c>
      <c r="T18" s="124">
        <f>'重度訪問介護'!AA18</f>
        <v>5905</v>
      </c>
      <c r="U18" s="68"/>
      <c r="V18" s="69"/>
      <c r="W18" s="58" t="s">
        <v>9</v>
      </c>
      <c r="X18" s="84">
        <f>'同行援護'!P18</f>
        <v>125</v>
      </c>
      <c r="Y18" s="142">
        <f>'同行援護'!Q18</f>
        <v>1988</v>
      </c>
      <c r="Z18" s="84">
        <f>'同行援護'!R18</f>
        <v>121</v>
      </c>
      <c r="AA18" s="143">
        <f>'同行援護'!S18</f>
        <v>1949</v>
      </c>
      <c r="AB18" s="107">
        <f>'同行援護'!T18</f>
        <v>118</v>
      </c>
      <c r="AC18" s="144">
        <f>'同行援護'!U18</f>
        <v>1910</v>
      </c>
      <c r="AD18" s="50">
        <f>'行動援護'!V18</f>
        <v>15</v>
      </c>
      <c r="AE18" s="47">
        <f>'行動援護'!W18</f>
        <v>224</v>
      </c>
      <c r="AF18" s="49">
        <f>'行動援護'!X18</f>
        <v>17</v>
      </c>
      <c r="AG18" s="139">
        <f>'行動援護'!Y18</f>
        <v>260</v>
      </c>
      <c r="AH18" s="50">
        <f>'行動援護'!Z18</f>
        <v>19</v>
      </c>
      <c r="AI18" s="50">
        <f>'行動援護'!AA18</f>
        <v>296</v>
      </c>
      <c r="AJ18" s="48">
        <f>'重度障がい者等包括支援'!AB19</f>
        <v>0</v>
      </c>
      <c r="AK18" s="140">
        <f>'重度障がい者等包括支援'!AC19</f>
        <v>0</v>
      </c>
      <c r="AL18" s="46">
        <f>'重度障がい者等包括支援'!AD19</f>
        <v>0</v>
      </c>
      <c r="AM18" s="141">
        <f>'重度障がい者等包括支援'!AE19</f>
        <v>0</v>
      </c>
      <c r="AN18" s="47">
        <f>'重度障がい者等包括支援'!AF19</f>
        <v>0</v>
      </c>
      <c r="AO18" s="141">
        <f>'重度障がい者等包括支援'!AG19</f>
        <v>0</v>
      </c>
    </row>
    <row r="19" spans="2:41" s="30" customFormat="1" ht="24.75" customHeight="1">
      <c r="B19" s="29" t="s">
        <v>11</v>
      </c>
      <c r="C19" s="49">
        <f t="shared" si="1"/>
        <v>1020</v>
      </c>
      <c r="D19" s="126">
        <f t="shared" si="2"/>
        <v>37357</v>
      </c>
      <c r="E19" s="49">
        <f t="shared" si="3"/>
        <v>1052</v>
      </c>
      <c r="F19" s="126">
        <f t="shared" si="4"/>
        <v>38227</v>
      </c>
      <c r="G19" s="49">
        <f t="shared" si="5"/>
        <v>1086</v>
      </c>
      <c r="H19" s="127">
        <f t="shared" si="6"/>
        <v>39406</v>
      </c>
      <c r="I19" s="74">
        <f>'居宅介護'!AC19</f>
        <v>855</v>
      </c>
      <c r="J19" s="121">
        <f>'居宅介護'!AD19</f>
        <v>25929</v>
      </c>
      <c r="K19" s="75">
        <f>'居宅介護'!AE19</f>
        <v>884</v>
      </c>
      <c r="L19" s="122">
        <f>'居宅介護'!AF19</f>
        <v>26722</v>
      </c>
      <c r="M19" s="76">
        <f>'居宅介護'!AG19</f>
        <v>914</v>
      </c>
      <c r="N19" s="121">
        <f>'居宅介護'!AH19</f>
        <v>27508</v>
      </c>
      <c r="O19" s="101">
        <f>'重度訪問介護'!V19</f>
        <v>27</v>
      </c>
      <c r="P19" s="124">
        <f>'重度訪問介護'!W19</f>
        <v>7707</v>
      </c>
      <c r="Q19" s="102">
        <f>'重度訪問介護'!X19</f>
        <v>27</v>
      </c>
      <c r="R19" s="125">
        <f>'重度訪問介護'!Y19</f>
        <v>7707</v>
      </c>
      <c r="S19" s="103">
        <f>'重度訪問介護'!Z19</f>
        <v>28</v>
      </c>
      <c r="T19" s="124">
        <f>'重度訪問介護'!AA19</f>
        <v>8023</v>
      </c>
      <c r="U19" s="68"/>
      <c r="V19" s="69"/>
      <c r="W19" s="58" t="s">
        <v>11</v>
      </c>
      <c r="X19" s="84">
        <f>'同行援護'!P19</f>
        <v>135</v>
      </c>
      <c r="Y19" s="142">
        <f>'同行援護'!Q19</f>
        <v>3457</v>
      </c>
      <c r="Z19" s="84">
        <f>'同行援護'!R19</f>
        <v>138</v>
      </c>
      <c r="AA19" s="143">
        <f>'同行援護'!S19</f>
        <v>3534</v>
      </c>
      <c r="AB19" s="107">
        <f>'同行援護'!T19</f>
        <v>141</v>
      </c>
      <c r="AC19" s="144">
        <f>'同行援護'!U19</f>
        <v>3611</v>
      </c>
      <c r="AD19" s="50">
        <f>'行動援護'!V19</f>
        <v>3</v>
      </c>
      <c r="AE19" s="47">
        <f>'行動援護'!W19</f>
        <v>264</v>
      </c>
      <c r="AF19" s="49">
        <f>'行動援護'!X19</f>
        <v>3</v>
      </c>
      <c r="AG19" s="139">
        <f>'行動援護'!Y19</f>
        <v>264</v>
      </c>
      <c r="AH19" s="50">
        <f>'行動援護'!Z19</f>
        <v>3</v>
      </c>
      <c r="AI19" s="50">
        <f>'行動援護'!AA19</f>
        <v>264</v>
      </c>
      <c r="AJ19" s="48">
        <f>'重度障がい者等包括支援'!AB20</f>
        <v>0</v>
      </c>
      <c r="AK19" s="140">
        <f>'重度障がい者等包括支援'!AC20</f>
        <v>0</v>
      </c>
      <c r="AL19" s="46">
        <f>'重度障がい者等包括支援'!AD20</f>
        <v>0</v>
      </c>
      <c r="AM19" s="141">
        <f>'重度障がい者等包括支援'!AE20</f>
        <v>0</v>
      </c>
      <c r="AN19" s="47">
        <f>'重度障がい者等包括支援'!AF20</f>
        <v>0</v>
      </c>
      <c r="AO19" s="141">
        <f>'重度障がい者等包括支援'!AG20</f>
        <v>0</v>
      </c>
    </row>
    <row r="20" spans="2:41" s="30" customFormat="1" ht="24.75" customHeight="1">
      <c r="B20" s="29" t="s">
        <v>12</v>
      </c>
      <c r="C20" s="49">
        <f t="shared" si="1"/>
        <v>744</v>
      </c>
      <c r="D20" s="126">
        <f t="shared" si="2"/>
        <v>21791</v>
      </c>
      <c r="E20" s="49">
        <f t="shared" si="3"/>
        <v>767</v>
      </c>
      <c r="F20" s="126">
        <f t="shared" si="4"/>
        <v>22468</v>
      </c>
      <c r="G20" s="49">
        <f t="shared" si="5"/>
        <v>790</v>
      </c>
      <c r="H20" s="127">
        <f t="shared" si="6"/>
        <v>23145</v>
      </c>
      <c r="I20" s="74">
        <f>'居宅介護'!AC20</f>
        <v>581</v>
      </c>
      <c r="J20" s="121">
        <f>'居宅介護'!AD20</f>
        <v>12080</v>
      </c>
      <c r="K20" s="75">
        <f>'居宅介護'!AE20</f>
        <v>597</v>
      </c>
      <c r="L20" s="122">
        <f>'居宅介護'!AF20</f>
        <v>12355</v>
      </c>
      <c r="M20" s="76">
        <f>'居宅介護'!AG20</f>
        <v>613</v>
      </c>
      <c r="N20" s="121">
        <f>'居宅介護'!AH20</f>
        <v>12628</v>
      </c>
      <c r="O20" s="101">
        <f>'重度訪問介護'!V20</f>
        <v>51</v>
      </c>
      <c r="P20" s="124">
        <f>'重度訪問介護'!W20</f>
        <v>5702</v>
      </c>
      <c r="Q20" s="102">
        <f>'重度訪問介護'!X20</f>
        <v>54</v>
      </c>
      <c r="R20" s="125">
        <f>'重度訪問介護'!Y20</f>
        <v>5957</v>
      </c>
      <c r="S20" s="103">
        <f>'重度訪問介護'!Z20</f>
        <v>57</v>
      </c>
      <c r="T20" s="124">
        <f>'重度訪問介護'!AA20</f>
        <v>6213</v>
      </c>
      <c r="U20" s="68"/>
      <c r="V20" s="69"/>
      <c r="W20" s="58" t="s">
        <v>12</v>
      </c>
      <c r="X20" s="84">
        <f>'同行援護'!P20</f>
        <v>80</v>
      </c>
      <c r="Y20" s="142">
        <f>'同行援護'!Q20</f>
        <v>2081</v>
      </c>
      <c r="Z20" s="84">
        <f>'同行援護'!R20</f>
        <v>81</v>
      </c>
      <c r="AA20" s="143">
        <f>'同行援護'!S20</f>
        <v>2107</v>
      </c>
      <c r="AB20" s="107">
        <f>'同行援護'!T20</f>
        <v>82</v>
      </c>
      <c r="AC20" s="144">
        <f>'同行援護'!U20</f>
        <v>2133</v>
      </c>
      <c r="AD20" s="50">
        <f>'行動援護'!V20</f>
        <v>26</v>
      </c>
      <c r="AE20" s="47">
        <f>'行動援護'!W20</f>
        <v>551</v>
      </c>
      <c r="AF20" s="49">
        <f>'行動援護'!X20</f>
        <v>29</v>
      </c>
      <c r="AG20" s="139">
        <f>'行動援護'!Y20</f>
        <v>612</v>
      </c>
      <c r="AH20" s="50">
        <f>'行動援護'!Z20</f>
        <v>32</v>
      </c>
      <c r="AI20" s="50">
        <f>'行動援護'!AA20</f>
        <v>674</v>
      </c>
      <c r="AJ20" s="48">
        <f>'重度障がい者等包括支援'!AB21</f>
        <v>6</v>
      </c>
      <c r="AK20" s="140">
        <f>'重度障がい者等包括支援'!AC21</f>
        <v>1377</v>
      </c>
      <c r="AL20" s="46">
        <f>'重度障がい者等包括支援'!AD21</f>
        <v>6</v>
      </c>
      <c r="AM20" s="141">
        <f>'重度障がい者等包括支援'!AE21</f>
        <v>1437</v>
      </c>
      <c r="AN20" s="47">
        <f>'重度障がい者等包括支援'!AF21</f>
        <v>6</v>
      </c>
      <c r="AO20" s="141">
        <f>'重度障がい者等包括支援'!AG21</f>
        <v>1497</v>
      </c>
    </row>
    <row r="21" spans="2:41" s="30" customFormat="1" ht="24.75" customHeight="1">
      <c r="B21" s="29" t="s">
        <v>13</v>
      </c>
      <c r="C21" s="49">
        <f t="shared" si="1"/>
        <v>618</v>
      </c>
      <c r="D21" s="126">
        <f t="shared" si="2"/>
        <v>14200</v>
      </c>
      <c r="E21" s="49">
        <f t="shared" si="3"/>
        <v>629</v>
      </c>
      <c r="F21" s="126">
        <f t="shared" si="4"/>
        <v>14546</v>
      </c>
      <c r="G21" s="49">
        <f t="shared" si="5"/>
        <v>218</v>
      </c>
      <c r="H21" s="127">
        <f t="shared" si="6"/>
        <v>8345</v>
      </c>
      <c r="I21" s="74">
        <f>'居宅介護'!AC21</f>
        <v>413</v>
      </c>
      <c r="J21" s="121">
        <f>'居宅介護'!AD21</f>
        <v>6426</v>
      </c>
      <c r="K21" s="75">
        <f>'居宅介護'!AE21</f>
        <v>418</v>
      </c>
      <c r="L21" s="122">
        <f>'居宅介護'!AF21</f>
        <v>6496</v>
      </c>
      <c r="M21" s="76">
        <f>'居宅介護'!AG21</f>
        <v>0</v>
      </c>
      <c r="N21" s="121">
        <f>'居宅介護'!AH21</f>
        <v>0</v>
      </c>
      <c r="O21" s="101">
        <f>'重度訪問介護'!V21</f>
        <v>65</v>
      </c>
      <c r="P21" s="124">
        <f>'重度訪問介護'!W21</f>
        <v>4890</v>
      </c>
      <c r="Q21" s="102">
        <f>'重度訪問介護'!X21</f>
        <v>68</v>
      </c>
      <c r="R21" s="125">
        <f>'重度訪問介護'!Y21</f>
        <v>5109</v>
      </c>
      <c r="S21" s="103">
        <f>'重度訪問介護'!Z21</f>
        <v>71</v>
      </c>
      <c r="T21" s="124">
        <f>'重度訪問介護'!AA21</f>
        <v>5328</v>
      </c>
      <c r="U21" s="68"/>
      <c r="V21" s="69"/>
      <c r="W21" s="58" t="s">
        <v>13</v>
      </c>
      <c r="X21" s="84">
        <f>'同行援護'!P21</f>
        <v>79</v>
      </c>
      <c r="Y21" s="142">
        <f>'同行援護'!Q21</f>
        <v>1728</v>
      </c>
      <c r="Z21" s="84">
        <f>'同行援護'!R21</f>
        <v>79</v>
      </c>
      <c r="AA21" s="143">
        <f>'同行援護'!S21</f>
        <v>1728</v>
      </c>
      <c r="AB21" s="107">
        <f>'同行援護'!T21</f>
        <v>79</v>
      </c>
      <c r="AC21" s="144">
        <f>'同行援護'!U21</f>
        <v>1728</v>
      </c>
      <c r="AD21" s="50">
        <f>'行動援護'!V21</f>
        <v>61</v>
      </c>
      <c r="AE21" s="47">
        <f>'行動援護'!W21</f>
        <v>1156</v>
      </c>
      <c r="AF21" s="49">
        <f>'行動援護'!X21</f>
        <v>64</v>
      </c>
      <c r="AG21" s="139">
        <f>'行動援護'!Y21</f>
        <v>1213</v>
      </c>
      <c r="AH21" s="50">
        <f>'行動援護'!Z21</f>
        <v>68</v>
      </c>
      <c r="AI21" s="50">
        <f>'行動援護'!AA21</f>
        <v>1289</v>
      </c>
      <c r="AJ21" s="48">
        <f>'重度障がい者等包括支援'!AB22</f>
        <v>0</v>
      </c>
      <c r="AK21" s="140">
        <f>'重度障がい者等包括支援'!AC22</f>
        <v>0</v>
      </c>
      <c r="AL21" s="46">
        <f>'重度障がい者等包括支援'!AD22</f>
        <v>0</v>
      </c>
      <c r="AM21" s="141">
        <f>'重度障がい者等包括支援'!AE22</f>
        <v>0</v>
      </c>
      <c r="AN21" s="47">
        <f>'重度障がい者等包括支援'!AF22</f>
        <v>0</v>
      </c>
      <c r="AO21" s="141">
        <f>'重度障がい者等包括支援'!AG22</f>
        <v>0</v>
      </c>
    </row>
    <row r="22" spans="2:41" s="30" customFormat="1" ht="24.75" customHeight="1">
      <c r="B22" s="29" t="s">
        <v>14</v>
      </c>
      <c r="C22" s="49">
        <f t="shared" si="1"/>
        <v>454</v>
      </c>
      <c r="D22" s="126">
        <f t="shared" si="2"/>
        <v>9264</v>
      </c>
      <c r="E22" s="49">
        <f t="shared" si="3"/>
        <v>455</v>
      </c>
      <c r="F22" s="126">
        <f t="shared" si="4"/>
        <v>9590</v>
      </c>
      <c r="G22" s="49">
        <f t="shared" si="5"/>
        <v>458</v>
      </c>
      <c r="H22" s="127">
        <f t="shared" si="6"/>
        <v>9969</v>
      </c>
      <c r="I22" s="74">
        <f>'居宅介護'!AC22</f>
        <v>345</v>
      </c>
      <c r="J22" s="121">
        <f>'居宅介護'!AD22</f>
        <v>5458</v>
      </c>
      <c r="K22" s="75">
        <f>'居宅介護'!AE22</f>
        <v>346</v>
      </c>
      <c r="L22" s="122">
        <f>'居宅介護'!AF22</f>
        <v>5724</v>
      </c>
      <c r="M22" s="76">
        <f>'居宅介護'!AG22</f>
        <v>348</v>
      </c>
      <c r="N22" s="121">
        <f>'居宅介護'!AH22</f>
        <v>6014</v>
      </c>
      <c r="O22" s="101">
        <f>'重度訪問介護'!V22</f>
        <v>22</v>
      </c>
      <c r="P22" s="124">
        <f>'重度訪問介護'!W22</f>
        <v>1971</v>
      </c>
      <c r="Q22" s="102">
        <f>'重度訪問介護'!X22</f>
        <v>23</v>
      </c>
      <c r="R22" s="125">
        <f>'重度訪問介護'!Y22</f>
        <v>2054</v>
      </c>
      <c r="S22" s="103">
        <f>'重度訪問介護'!Z22</f>
        <v>24</v>
      </c>
      <c r="T22" s="124">
        <f>'重度訪問介護'!AA22</f>
        <v>2140</v>
      </c>
      <c r="U22" s="68"/>
      <c r="V22" s="69"/>
      <c r="W22" s="58" t="s">
        <v>14</v>
      </c>
      <c r="X22" s="84">
        <f>'同行援護'!P22</f>
        <v>69</v>
      </c>
      <c r="Y22" s="142">
        <f>'同行援護'!Q22</f>
        <v>1437</v>
      </c>
      <c r="Z22" s="84">
        <f>'同行援護'!R22</f>
        <v>67</v>
      </c>
      <c r="AA22" s="143">
        <f>'同行援護'!S22</f>
        <v>1390</v>
      </c>
      <c r="AB22" s="107">
        <f>'同行援護'!T22</f>
        <v>66</v>
      </c>
      <c r="AC22" s="144">
        <f>'同行援護'!U22</f>
        <v>1369</v>
      </c>
      <c r="AD22" s="50">
        <f>'行動援護'!V22</f>
        <v>18</v>
      </c>
      <c r="AE22" s="47">
        <f>'行動援護'!W22</f>
        <v>398</v>
      </c>
      <c r="AF22" s="49">
        <f>'行動援護'!X22</f>
        <v>19</v>
      </c>
      <c r="AG22" s="139">
        <f>'行動援護'!Y22</f>
        <v>422</v>
      </c>
      <c r="AH22" s="50">
        <f>'行動援護'!Z22</f>
        <v>20</v>
      </c>
      <c r="AI22" s="50">
        <f>'行動援護'!AA22</f>
        <v>446</v>
      </c>
      <c r="AJ22" s="48">
        <f>'重度障がい者等包括支援'!AB23</f>
        <v>0</v>
      </c>
      <c r="AK22" s="140">
        <f>'重度障がい者等包括支援'!AC23</f>
        <v>0</v>
      </c>
      <c r="AL22" s="46">
        <f>'重度障がい者等包括支援'!AD23</f>
        <v>0</v>
      </c>
      <c r="AM22" s="141">
        <f>'重度障がい者等包括支援'!AE23</f>
        <v>0</v>
      </c>
      <c r="AN22" s="47">
        <f>'重度障がい者等包括支援'!AF23</f>
        <v>0</v>
      </c>
      <c r="AO22" s="141">
        <f>'重度障がい者等包括支援'!AG23</f>
        <v>0</v>
      </c>
    </row>
    <row r="23" spans="2:41" s="30" customFormat="1" ht="24.75" customHeight="1">
      <c r="B23" s="29" t="s">
        <v>15</v>
      </c>
      <c r="C23" s="49">
        <f t="shared" si="1"/>
        <v>277</v>
      </c>
      <c r="D23" s="126">
        <f t="shared" si="2"/>
        <v>8799</v>
      </c>
      <c r="E23" s="49">
        <f t="shared" si="3"/>
        <v>286</v>
      </c>
      <c r="F23" s="126">
        <f t="shared" si="4"/>
        <v>9163</v>
      </c>
      <c r="G23" s="49">
        <f t="shared" si="5"/>
        <v>296</v>
      </c>
      <c r="H23" s="127">
        <f t="shared" si="6"/>
        <v>9551</v>
      </c>
      <c r="I23" s="74">
        <f>'居宅介護'!AC23</f>
        <v>204</v>
      </c>
      <c r="J23" s="121">
        <f>'居宅介護'!AD23</f>
        <v>4712</v>
      </c>
      <c r="K23" s="75">
        <f>'居宅介護'!AE23</f>
        <v>212</v>
      </c>
      <c r="L23" s="122">
        <f>'居宅介護'!AF23</f>
        <v>5052</v>
      </c>
      <c r="M23" s="76">
        <f>'居宅介護'!AG23</f>
        <v>220</v>
      </c>
      <c r="N23" s="121">
        <f>'居宅介護'!AH23</f>
        <v>5392</v>
      </c>
      <c r="O23" s="101">
        <f>'重度訪問介護'!V23</f>
        <v>14</v>
      </c>
      <c r="P23" s="124">
        <f>'重度訪問介護'!W23</f>
        <v>1946</v>
      </c>
      <c r="Q23" s="102">
        <f>'重度訪問介護'!X23</f>
        <v>14</v>
      </c>
      <c r="R23" s="125">
        <f>'重度訪問介護'!Y23</f>
        <v>1946</v>
      </c>
      <c r="S23" s="103">
        <f>'重度訪問介護'!Z23</f>
        <v>14</v>
      </c>
      <c r="T23" s="124">
        <f>'重度訪問介護'!AA23</f>
        <v>1946</v>
      </c>
      <c r="U23" s="68"/>
      <c r="V23" s="69"/>
      <c r="W23" s="58" t="s">
        <v>15</v>
      </c>
      <c r="X23" s="84">
        <f>'同行援護'!P23</f>
        <v>51</v>
      </c>
      <c r="Y23" s="142">
        <f>'同行援護'!Q23</f>
        <v>1321</v>
      </c>
      <c r="Z23" s="84">
        <f>'同行援護'!R23</f>
        <v>52</v>
      </c>
      <c r="AA23" s="143">
        <f>'同行援護'!S23</f>
        <v>1345</v>
      </c>
      <c r="AB23" s="107">
        <f>'同行援護'!T23</f>
        <v>54</v>
      </c>
      <c r="AC23" s="144">
        <f>'同行援護'!U23</f>
        <v>1393</v>
      </c>
      <c r="AD23" s="50">
        <f>'行動援護'!V23</f>
        <v>4</v>
      </c>
      <c r="AE23" s="47">
        <f>'行動援護'!W23</f>
        <v>40</v>
      </c>
      <c r="AF23" s="49">
        <f>'行動援護'!X23</f>
        <v>4</v>
      </c>
      <c r="AG23" s="139">
        <f>'行動援護'!Y23</f>
        <v>40</v>
      </c>
      <c r="AH23" s="50">
        <f>'行動援護'!Z23</f>
        <v>4</v>
      </c>
      <c r="AI23" s="50">
        <f>'行動援護'!AA23</f>
        <v>40</v>
      </c>
      <c r="AJ23" s="48">
        <f>'重度障がい者等包括支援'!AB24</f>
        <v>4</v>
      </c>
      <c r="AK23" s="140">
        <f>'重度障がい者等包括支援'!AC24</f>
        <v>780</v>
      </c>
      <c r="AL23" s="46">
        <f>'重度障がい者等包括支援'!AD24</f>
        <v>4</v>
      </c>
      <c r="AM23" s="141">
        <f>'重度障がい者等包括支援'!AE24</f>
        <v>780</v>
      </c>
      <c r="AN23" s="47">
        <f>'重度障がい者等包括支援'!AF24</f>
        <v>4</v>
      </c>
      <c r="AO23" s="141">
        <f>'重度障がい者等包括支援'!AG24</f>
        <v>780</v>
      </c>
    </row>
    <row r="24" spans="2:41" s="30" customFormat="1" ht="24.75" customHeight="1">
      <c r="B24" s="29" t="s">
        <v>41</v>
      </c>
      <c r="C24" s="49">
        <f t="shared" si="1"/>
        <v>195</v>
      </c>
      <c r="D24" s="126">
        <f t="shared" si="2"/>
        <v>2859</v>
      </c>
      <c r="E24" s="49">
        <f t="shared" si="3"/>
        <v>195</v>
      </c>
      <c r="F24" s="126">
        <f t="shared" si="4"/>
        <v>2879</v>
      </c>
      <c r="G24" s="49">
        <f t="shared" si="5"/>
        <v>195</v>
      </c>
      <c r="H24" s="127">
        <f t="shared" si="6"/>
        <v>2879</v>
      </c>
      <c r="I24" s="74">
        <f>'居宅介護'!AC24</f>
        <v>173</v>
      </c>
      <c r="J24" s="121">
        <f>'居宅介護'!AD24</f>
        <v>1778</v>
      </c>
      <c r="K24" s="75">
        <f>'居宅介護'!AE24</f>
        <v>173</v>
      </c>
      <c r="L24" s="122">
        <f>'居宅介護'!AF24</f>
        <v>1798</v>
      </c>
      <c r="M24" s="76">
        <f>'居宅介護'!AG24</f>
        <v>173</v>
      </c>
      <c r="N24" s="121">
        <f>'居宅介護'!AH24</f>
        <v>1798</v>
      </c>
      <c r="O24" s="101">
        <f>'重度訪問介護'!V24</f>
        <v>6</v>
      </c>
      <c r="P24" s="124">
        <f>'重度訪問介護'!W24</f>
        <v>816</v>
      </c>
      <c r="Q24" s="102">
        <f>'重度訪問介護'!X24</f>
        <v>6</v>
      </c>
      <c r="R24" s="125">
        <f>'重度訪問介護'!Y24</f>
        <v>816</v>
      </c>
      <c r="S24" s="103">
        <f>'重度訪問介護'!Z24</f>
        <v>6</v>
      </c>
      <c r="T24" s="124">
        <f>'重度訪問介護'!AA24</f>
        <v>816</v>
      </c>
      <c r="U24" s="68"/>
      <c r="V24" s="69"/>
      <c r="W24" s="58" t="s">
        <v>41</v>
      </c>
      <c r="X24" s="84">
        <f>'同行援護'!P24</f>
        <v>14</v>
      </c>
      <c r="Y24" s="142">
        <f>'同行援護'!Q24</f>
        <v>252</v>
      </c>
      <c r="Z24" s="84">
        <f>'同行援護'!R24</f>
        <v>14</v>
      </c>
      <c r="AA24" s="143">
        <f>'同行援護'!S24</f>
        <v>252</v>
      </c>
      <c r="AB24" s="107">
        <f>'同行援護'!T24</f>
        <v>14</v>
      </c>
      <c r="AC24" s="144">
        <f>'同行援護'!U24</f>
        <v>252</v>
      </c>
      <c r="AD24" s="50">
        <f>'行動援護'!V24</f>
        <v>2</v>
      </c>
      <c r="AE24" s="47">
        <f>'行動援護'!W24</f>
        <v>13</v>
      </c>
      <c r="AF24" s="49">
        <f>'行動援護'!X24</f>
        <v>2</v>
      </c>
      <c r="AG24" s="139">
        <f>'行動援護'!Y24</f>
        <v>13</v>
      </c>
      <c r="AH24" s="50">
        <f>'行動援護'!Z24</f>
        <v>2</v>
      </c>
      <c r="AI24" s="50">
        <f>'行動援護'!AA24</f>
        <v>13</v>
      </c>
      <c r="AJ24" s="48">
        <f>'重度障がい者等包括支援'!AB25</f>
        <v>0</v>
      </c>
      <c r="AK24" s="140">
        <f>'重度障がい者等包括支援'!AC25</f>
        <v>0</v>
      </c>
      <c r="AL24" s="46">
        <f>'重度障がい者等包括支援'!AD25</f>
        <v>0</v>
      </c>
      <c r="AM24" s="141">
        <f>'重度障がい者等包括支援'!AE25</f>
        <v>0</v>
      </c>
      <c r="AN24" s="47">
        <f>'重度障がい者等包括支援'!AF25</f>
        <v>0</v>
      </c>
      <c r="AO24" s="141">
        <f>'重度障がい者等包括支援'!AG25</f>
        <v>0</v>
      </c>
    </row>
    <row r="25" spans="2:41" s="30" customFormat="1" ht="24.75" customHeight="1">
      <c r="B25" s="29" t="s">
        <v>16</v>
      </c>
      <c r="C25" s="49">
        <f t="shared" si="1"/>
        <v>212</v>
      </c>
      <c r="D25" s="126">
        <f t="shared" si="2"/>
        <v>5224</v>
      </c>
      <c r="E25" s="49">
        <f t="shared" si="3"/>
        <v>215</v>
      </c>
      <c r="F25" s="126">
        <f t="shared" si="4"/>
        <v>5273</v>
      </c>
      <c r="G25" s="49">
        <f t="shared" si="5"/>
        <v>218</v>
      </c>
      <c r="H25" s="127">
        <f t="shared" si="6"/>
        <v>5323</v>
      </c>
      <c r="I25" s="74">
        <f>'居宅介護'!AC25</f>
        <v>176</v>
      </c>
      <c r="J25" s="121">
        <f>'居宅介護'!AD25</f>
        <v>4037</v>
      </c>
      <c r="K25" s="75">
        <f>'居宅介護'!AE25</f>
        <v>179</v>
      </c>
      <c r="L25" s="122">
        <f>'居宅介護'!AF25</f>
        <v>4086</v>
      </c>
      <c r="M25" s="76">
        <f>'居宅介護'!AG25</f>
        <v>182</v>
      </c>
      <c r="N25" s="121">
        <f>'居宅介護'!AH25</f>
        <v>4136</v>
      </c>
      <c r="O25" s="101">
        <f>'重度訪問介護'!V25</f>
        <v>2</v>
      </c>
      <c r="P25" s="124">
        <f>'重度訪問介護'!W25</f>
        <v>170</v>
      </c>
      <c r="Q25" s="102">
        <f>'重度訪問介護'!X25</f>
        <v>2</v>
      </c>
      <c r="R25" s="125">
        <f>'重度訪問介護'!Y25</f>
        <v>170</v>
      </c>
      <c r="S25" s="103">
        <f>'重度訪問介護'!Z25</f>
        <v>2</v>
      </c>
      <c r="T25" s="124">
        <f>'重度訪問介護'!AA25</f>
        <v>170</v>
      </c>
      <c r="U25" s="68"/>
      <c r="V25" s="69"/>
      <c r="W25" s="58" t="s">
        <v>16</v>
      </c>
      <c r="X25" s="84">
        <f>'同行援護'!P25</f>
        <v>33</v>
      </c>
      <c r="Y25" s="142">
        <f>'同行援護'!Q25</f>
        <v>932</v>
      </c>
      <c r="Z25" s="84">
        <f>'同行援護'!R25</f>
        <v>33</v>
      </c>
      <c r="AA25" s="143">
        <f>'同行援護'!S25</f>
        <v>932</v>
      </c>
      <c r="AB25" s="107">
        <f>'同行援護'!T25</f>
        <v>33</v>
      </c>
      <c r="AC25" s="144">
        <f>'同行援護'!U25</f>
        <v>932</v>
      </c>
      <c r="AD25" s="50">
        <f>'行動援護'!V25</f>
        <v>1</v>
      </c>
      <c r="AE25" s="47">
        <f>'行動援護'!W25</f>
        <v>85</v>
      </c>
      <c r="AF25" s="49">
        <f>'行動援護'!X25</f>
        <v>1</v>
      </c>
      <c r="AG25" s="139">
        <f>'行動援護'!Y25</f>
        <v>85</v>
      </c>
      <c r="AH25" s="50">
        <f>'行動援護'!Z25</f>
        <v>1</v>
      </c>
      <c r="AI25" s="50">
        <f>'行動援護'!AA25</f>
        <v>85</v>
      </c>
      <c r="AJ25" s="48">
        <f>'重度障がい者等包括支援'!AB26</f>
        <v>0</v>
      </c>
      <c r="AK25" s="140">
        <f>'重度障がい者等包括支援'!AC26</f>
        <v>0</v>
      </c>
      <c r="AL25" s="46">
        <f>'重度障がい者等包括支援'!AD26</f>
        <v>0</v>
      </c>
      <c r="AM25" s="141">
        <f>'重度障がい者等包括支援'!AE26</f>
        <v>0</v>
      </c>
      <c r="AN25" s="47">
        <f>'重度障がい者等包括支援'!AF26</f>
        <v>0</v>
      </c>
      <c r="AO25" s="141">
        <f>'重度障がい者等包括支援'!AG26</f>
        <v>0</v>
      </c>
    </row>
    <row r="26" spans="2:41" s="30" customFormat="1" ht="24.75" customHeight="1">
      <c r="B26" s="29" t="s">
        <v>17</v>
      </c>
      <c r="C26" s="49">
        <f t="shared" si="1"/>
        <v>1068</v>
      </c>
      <c r="D26" s="126">
        <f t="shared" si="2"/>
        <v>28320</v>
      </c>
      <c r="E26" s="49">
        <f t="shared" si="3"/>
        <v>1152</v>
      </c>
      <c r="F26" s="126">
        <f t="shared" si="4"/>
        <v>30727</v>
      </c>
      <c r="G26" s="49">
        <f t="shared" si="5"/>
        <v>1236</v>
      </c>
      <c r="H26" s="127">
        <f t="shared" si="6"/>
        <v>33135</v>
      </c>
      <c r="I26" s="74">
        <f>'居宅介護'!AC26</f>
        <v>914</v>
      </c>
      <c r="J26" s="121">
        <f>'居宅介護'!AD26</f>
        <v>19825</v>
      </c>
      <c r="K26" s="75">
        <f>'居宅介護'!AE26</f>
        <v>992</v>
      </c>
      <c r="L26" s="122">
        <f>'居宅介護'!AF26</f>
        <v>21530</v>
      </c>
      <c r="M26" s="76">
        <f>'居宅介護'!AG26</f>
        <v>1070</v>
      </c>
      <c r="N26" s="121">
        <f>'居宅介護'!AH26</f>
        <v>23236</v>
      </c>
      <c r="O26" s="101">
        <f>'重度訪問介護'!V26</f>
        <v>24</v>
      </c>
      <c r="P26" s="124">
        <f>'重度訪問介護'!W26</f>
        <v>5100</v>
      </c>
      <c r="Q26" s="102">
        <f>'重度訪問介護'!X26</f>
        <v>27</v>
      </c>
      <c r="R26" s="125">
        <f>'重度訪問介護'!Y26</f>
        <v>5727</v>
      </c>
      <c r="S26" s="103">
        <f>'重度訪問介護'!Z26</f>
        <v>30</v>
      </c>
      <c r="T26" s="124">
        <f>'重度訪問介護'!AA26</f>
        <v>6354</v>
      </c>
      <c r="U26" s="68"/>
      <c r="V26" s="69"/>
      <c r="W26" s="58" t="s">
        <v>17</v>
      </c>
      <c r="X26" s="84">
        <f>'同行援護'!P26</f>
        <v>108</v>
      </c>
      <c r="Y26" s="142">
        <f>'同行援護'!Q26</f>
        <v>3001</v>
      </c>
      <c r="Z26" s="84">
        <f>'同行援護'!R26</f>
        <v>110</v>
      </c>
      <c r="AA26" s="143">
        <f>'同行援護'!S26</f>
        <v>3057</v>
      </c>
      <c r="AB26" s="107">
        <f>'同行援護'!T26</f>
        <v>112</v>
      </c>
      <c r="AC26" s="144">
        <f>'同行援護'!U26</f>
        <v>3113</v>
      </c>
      <c r="AD26" s="50">
        <f>'行動援護'!V26</f>
        <v>22</v>
      </c>
      <c r="AE26" s="47">
        <f>'行動援護'!W26</f>
        <v>394</v>
      </c>
      <c r="AF26" s="49">
        <f>'行動援護'!X26</f>
        <v>23</v>
      </c>
      <c r="AG26" s="139">
        <f>'行動援護'!Y26</f>
        <v>413</v>
      </c>
      <c r="AH26" s="50">
        <f>'行動援護'!Z26</f>
        <v>24</v>
      </c>
      <c r="AI26" s="50">
        <f>'行動援護'!AA26</f>
        <v>432</v>
      </c>
      <c r="AJ26" s="48">
        <f>'重度障がい者等包括支援'!AB27</f>
        <v>0</v>
      </c>
      <c r="AK26" s="140">
        <f>'重度障がい者等包括支援'!AC27</f>
        <v>0</v>
      </c>
      <c r="AL26" s="46">
        <f>'重度障がい者等包括支援'!AD27</f>
        <v>0</v>
      </c>
      <c r="AM26" s="141">
        <f>'重度障がい者等包括支援'!AE27</f>
        <v>0</v>
      </c>
      <c r="AN26" s="47">
        <f>'重度障がい者等包括支援'!AF27</f>
        <v>0</v>
      </c>
      <c r="AO26" s="141">
        <f>'重度障がい者等包括支援'!AG27</f>
        <v>0</v>
      </c>
    </row>
    <row r="27" spans="2:41" s="30" customFormat="1" ht="24.75" customHeight="1">
      <c r="B27" s="29" t="s">
        <v>19</v>
      </c>
      <c r="C27" s="49">
        <f t="shared" si="1"/>
        <v>2522</v>
      </c>
      <c r="D27" s="126">
        <f t="shared" si="2"/>
        <v>68587</v>
      </c>
      <c r="E27" s="49">
        <f t="shared" si="3"/>
        <v>2586</v>
      </c>
      <c r="F27" s="126">
        <f t="shared" si="4"/>
        <v>70986</v>
      </c>
      <c r="G27" s="49">
        <f t="shared" si="5"/>
        <v>2654</v>
      </c>
      <c r="H27" s="127">
        <f t="shared" si="6"/>
        <v>73630</v>
      </c>
      <c r="I27" s="74">
        <f>'居宅介護'!AC27</f>
        <v>2053</v>
      </c>
      <c r="J27" s="121">
        <f>'居宅介護'!AD27</f>
        <v>29362</v>
      </c>
      <c r="K27" s="75">
        <f>'居宅介護'!AE27</f>
        <v>2101</v>
      </c>
      <c r="L27" s="122">
        <f>'居宅介護'!AF27</f>
        <v>29855</v>
      </c>
      <c r="M27" s="76">
        <f>'居宅介護'!AG27</f>
        <v>2151</v>
      </c>
      <c r="N27" s="121">
        <f>'居宅介護'!AH27</f>
        <v>30378</v>
      </c>
      <c r="O27" s="101">
        <f>'重度訪問介護'!V27</f>
        <v>160</v>
      </c>
      <c r="P27" s="124">
        <f>'重度訪問介護'!W27</f>
        <v>29556</v>
      </c>
      <c r="Q27" s="102">
        <f>'重度訪問介護'!X27</f>
        <v>169</v>
      </c>
      <c r="R27" s="125">
        <f>'重度訪問介護'!Y27</f>
        <v>31250</v>
      </c>
      <c r="S27" s="103">
        <f>'重度訪問介護'!Z27</f>
        <v>179</v>
      </c>
      <c r="T27" s="124">
        <f>'重度訪問介護'!AA27</f>
        <v>33127</v>
      </c>
      <c r="U27" s="68"/>
      <c r="V27" s="69"/>
      <c r="W27" s="58" t="s">
        <v>19</v>
      </c>
      <c r="X27" s="84">
        <f>'同行援護'!P27</f>
        <v>224</v>
      </c>
      <c r="Y27" s="142">
        <f>'同行援護'!Q27</f>
        <v>7332</v>
      </c>
      <c r="Z27" s="84">
        <f>'同行援護'!R27</f>
        <v>229</v>
      </c>
      <c r="AA27" s="143">
        <f>'同行援護'!S27</f>
        <v>7468</v>
      </c>
      <c r="AB27" s="107">
        <f>'同行援護'!T27</f>
        <v>235</v>
      </c>
      <c r="AC27" s="144">
        <f>'同行援護'!U27</f>
        <v>7637</v>
      </c>
      <c r="AD27" s="50">
        <f>'行動援護'!V27</f>
        <v>85</v>
      </c>
      <c r="AE27" s="47">
        <f>'行動援護'!W27</f>
        <v>2337</v>
      </c>
      <c r="AF27" s="49">
        <f>'行動援護'!X27</f>
        <v>87</v>
      </c>
      <c r="AG27" s="139">
        <f>'行動援護'!Y27</f>
        <v>2413</v>
      </c>
      <c r="AH27" s="50">
        <f>'行動援護'!Z27</f>
        <v>89</v>
      </c>
      <c r="AI27" s="50">
        <f>'行動援護'!AA27</f>
        <v>2488</v>
      </c>
      <c r="AJ27" s="48">
        <f>'重度障がい者等包括支援'!AB28</f>
        <v>0</v>
      </c>
      <c r="AK27" s="140">
        <f>'重度障がい者等包括支援'!AC28</f>
        <v>0</v>
      </c>
      <c r="AL27" s="46">
        <f>'重度障がい者等包括支援'!AD28</f>
        <v>0</v>
      </c>
      <c r="AM27" s="141">
        <f>'重度障がい者等包括支援'!AE28</f>
        <v>0</v>
      </c>
      <c r="AN27" s="47">
        <f>'重度障がい者等包括支援'!AF28</f>
        <v>0</v>
      </c>
      <c r="AO27" s="141">
        <f>'重度障がい者等包括支援'!AG28</f>
        <v>0</v>
      </c>
    </row>
    <row r="28" spans="2:41" s="30" customFormat="1" ht="24.75" customHeight="1">
      <c r="B28" s="29" t="s">
        <v>20</v>
      </c>
      <c r="C28" s="49">
        <f t="shared" si="1"/>
        <v>395</v>
      </c>
      <c r="D28" s="126">
        <f t="shared" si="2"/>
        <v>7809</v>
      </c>
      <c r="E28" s="49">
        <f t="shared" si="3"/>
        <v>419</v>
      </c>
      <c r="F28" s="126">
        <f t="shared" si="4"/>
        <v>8292</v>
      </c>
      <c r="G28" s="49">
        <f t="shared" si="5"/>
        <v>446</v>
      </c>
      <c r="H28" s="127">
        <f t="shared" si="6"/>
        <v>8840</v>
      </c>
      <c r="I28" s="74">
        <f>'居宅介護'!AC28</f>
        <v>327</v>
      </c>
      <c r="J28" s="121">
        <f>'居宅介護'!AD28</f>
        <v>5580</v>
      </c>
      <c r="K28" s="75">
        <f>'居宅介護'!AE28</f>
        <v>349</v>
      </c>
      <c r="L28" s="122">
        <f>'居宅介護'!AF28</f>
        <v>5955</v>
      </c>
      <c r="M28" s="76">
        <f>'居宅介護'!AG28</f>
        <v>373</v>
      </c>
      <c r="N28" s="121">
        <f>'居宅介護'!AH28</f>
        <v>6365</v>
      </c>
      <c r="O28" s="101">
        <f>'重度訪問介護'!V28</f>
        <v>8</v>
      </c>
      <c r="P28" s="124">
        <f>'重度訪問介護'!W28</f>
        <v>666</v>
      </c>
      <c r="Q28" s="102">
        <f>'重度訪問介護'!X28</f>
        <v>9</v>
      </c>
      <c r="R28" s="125">
        <f>'重度訪問介護'!Y28</f>
        <v>749</v>
      </c>
      <c r="S28" s="103">
        <f>'重度訪問介護'!Z28</f>
        <v>10</v>
      </c>
      <c r="T28" s="124">
        <f>'重度訪問介護'!AA28</f>
        <v>832</v>
      </c>
      <c r="U28" s="68"/>
      <c r="V28" s="69"/>
      <c r="W28" s="58" t="s">
        <v>20</v>
      </c>
      <c r="X28" s="84">
        <f>'同行援護'!P28</f>
        <v>47</v>
      </c>
      <c r="Y28" s="142">
        <f>'同行援護'!Q28</f>
        <v>1166</v>
      </c>
      <c r="Z28" s="84">
        <f>'同行援護'!R28</f>
        <v>48</v>
      </c>
      <c r="AA28" s="143">
        <f>'同行援護'!S28</f>
        <v>1191</v>
      </c>
      <c r="AB28" s="107">
        <f>'同行援護'!T28</f>
        <v>49</v>
      </c>
      <c r="AC28" s="144">
        <f>'同行援護'!U28</f>
        <v>1215</v>
      </c>
      <c r="AD28" s="50">
        <f>'行動援護'!V28</f>
        <v>13</v>
      </c>
      <c r="AE28" s="47">
        <f>'行動援護'!W28</f>
        <v>397</v>
      </c>
      <c r="AF28" s="49">
        <f>'行動援護'!X28</f>
        <v>13</v>
      </c>
      <c r="AG28" s="139">
        <f>'行動援護'!Y28</f>
        <v>397</v>
      </c>
      <c r="AH28" s="50">
        <f>'行動援護'!Z28</f>
        <v>14</v>
      </c>
      <c r="AI28" s="50">
        <f>'行動援護'!AA28</f>
        <v>428</v>
      </c>
      <c r="AJ28" s="48">
        <f>'重度障がい者等包括支援'!AB29</f>
        <v>0</v>
      </c>
      <c r="AK28" s="140">
        <f>'重度障がい者等包括支援'!AC29</f>
        <v>0</v>
      </c>
      <c r="AL28" s="46">
        <f>'重度障がい者等包括支援'!AD29</f>
        <v>0</v>
      </c>
      <c r="AM28" s="141">
        <f>'重度障がい者等包括支援'!AE29</f>
        <v>0</v>
      </c>
      <c r="AN28" s="47">
        <f>'重度障がい者等包括支援'!AF29</f>
        <v>0</v>
      </c>
      <c r="AO28" s="141">
        <f>'重度障がい者等包括支援'!AG29</f>
        <v>0</v>
      </c>
    </row>
    <row r="29" spans="2:41" s="30" customFormat="1" ht="24.75" customHeight="1">
      <c r="B29" s="29" t="s">
        <v>18</v>
      </c>
      <c r="C29" s="49">
        <f aca="true" t="shared" si="7" ref="C29:H29">SUM(I29,O29,X29,AD29,AJ29)</f>
        <v>288</v>
      </c>
      <c r="D29" s="126">
        <f t="shared" si="7"/>
        <v>7317</v>
      </c>
      <c r="E29" s="49">
        <f t="shared" si="7"/>
        <v>292</v>
      </c>
      <c r="F29" s="126">
        <f t="shared" si="7"/>
        <v>7401</v>
      </c>
      <c r="G29" s="49">
        <f t="shared" si="7"/>
        <v>296</v>
      </c>
      <c r="H29" s="127">
        <f t="shared" si="7"/>
        <v>7485</v>
      </c>
      <c r="I29" s="74">
        <f>'居宅介護'!AC30</f>
        <v>234</v>
      </c>
      <c r="J29" s="121">
        <f>'居宅介護'!AD30</f>
        <v>4721</v>
      </c>
      <c r="K29" s="75">
        <f>'居宅介護'!AE30</f>
        <v>238</v>
      </c>
      <c r="L29" s="122">
        <f>'居宅介護'!AF30</f>
        <v>4805</v>
      </c>
      <c r="M29" s="76">
        <f>'居宅介護'!AG30</f>
        <v>242</v>
      </c>
      <c r="N29" s="121">
        <f>'居宅介護'!AH30</f>
        <v>4889</v>
      </c>
      <c r="O29" s="101">
        <f>'重度訪問介護'!V30</f>
        <v>6</v>
      </c>
      <c r="P29" s="124">
        <f>'重度訪問介護'!W30</f>
        <v>868</v>
      </c>
      <c r="Q29" s="102">
        <f>'重度訪問介護'!X30</f>
        <v>6</v>
      </c>
      <c r="R29" s="125">
        <f>'重度訪問介護'!Y30</f>
        <v>868</v>
      </c>
      <c r="S29" s="103">
        <f>'重度訪問介護'!Z30</f>
        <v>6</v>
      </c>
      <c r="T29" s="124">
        <f>'重度訪問介護'!AA30</f>
        <v>868</v>
      </c>
      <c r="U29" s="68"/>
      <c r="V29" s="69"/>
      <c r="W29" s="58" t="s">
        <v>18</v>
      </c>
      <c r="X29" s="84">
        <f>'同行援護'!P30</f>
        <v>27</v>
      </c>
      <c r="Y29" s="142">
        <f>'同行援護'!Q30</f>
        <v>726</v>
      </c>
      <c r="Z29" s="84">
        <f>'同行援護'!R30</f>
        <v>27</v>
      </c>
      <c r="AA29" s="143">
        <f>'同行援護'!S30</f>
        <v>726</v>
      </c>
      <c r="AB29" s="107">
        <f>'同行援護'!T30</f>
        <v>27</v>
      </c>
      <c r="AC29" s="144">
        <f>'同行援護'!U30</f>
        <v>726</v>
      </c>
      <c r="AD29" s="50">
        <f>'行動援護'!V30</f>
        <v>21</v>
      </c>
      <c r="AE29" s="47">
        <f>'行動援護'!W30</f>
        <v>1002</v>
      </c>
      <c r="AF29" s="49">
        <f>'行動援護'!X30</f>
        <v>21</v>
      </c>
      <c r="AG29" s="139">
        <f>'行動援護'!Y30</f>
        <v>1002</v>
      </c>
      <c r="AH29" s="50">
        <f>'行動援護'!Z30</f>
        <v>21</v>
      </c>
      <c r="AI29" s="50">
        <f>'行動援護'!AA30</f>
        <v>1002</v>
      </c>
      <c r="AJ29" s="48">
        <f>'重度障がい者等包括支援'!AB31</f>
        <v>0</v>
      </c>
      <c r="AK29" s="140">
        <f>'重度障がい者等包括支援'!AC31</f>
        <v>0</v>
      </c>
      <c r="AL29" s="46">
        <f>'重度障がい者等包括支援'!AD31</f>
        <v>0</v>
      </c>
      <c r="AM29" s="141">
        <f>'重度障がい者等包括支援'!AE31</f>
        <v>0</v>
      </c>
      <c r="AN29" s="47">
        <f>'重度障がい者等包括支援'!AF31</f>
        <v>0</v>
      </c>
      <c r="AO29" s="141">
        <f>'重度障がい者等包括支援'!AG31</f>
        <v>0</v>
      </c>
    </row>
    <row r="30" spans="2:41" s="30" customFormat="1" ht="24.75" customHeight="1">
      <c r="B30" s="29" t="s">
        <v>21</v>
      </c>
      <c r="C30" s="49">
        <f t="shared" si="1"/>
        <v>288</v>
      </c>
      <c r="D30" s="126">
        <f t="shared" si="2"/>
        <v>7317</v>
      </c>
      <c r="E30" s="49">
        <f t="shared" si="3"/>
        <v>292</v>
      </c>
      <c r="F30" s="126">
        <f t="shared" si="4"/>
        <v>7401</v>
      </c>
      <c r="G30" s="49">
        <f t="shared" si="5"/>
        <v>296</v>
      </c>
      <c r="H30" s="127">
        <f t="shared" si="6"/>
        <v>7485</v>
      </c>
      <c r="I30" s="74">
        <f>'居宅介護'!AC30</f>
        <v>234</v>
      </c>
      <c r="J30" s="121">
        <f>'居宅介護'!AD30</f>
        <v>4721</v>
      </c>
      <c r="K30" s="75">
        <f>'居宅介護'!AE30</f>
        <v>238</v>
      </c>
      <c r="L30" s="122">
        <f>'居宅介護'!AF30</f>
        <v>4805</v>
      </c>
      <c r="M30" s="76">
        <f>'居宅介護'!AG30</f>
        <v>242</v>
      </c>
      <c r="N30" s="121">
        <f>'居宅介護'!AH30</f>
        <v>4889</v>
      </c>
      <c r="O30" s="101">
        <f>'重度訪問介護'!V30</f>
        <v>6</v>
      </c>
      <c r="P30" s="124">
        <f>'重度訪問介護'!W30</f>
        <v>868</v>
      </c>
      <c r="Q30" s="102">
        <f>'重度訪問介護'!X30</f>
        <v>6</v>
      </c>
      <c r="R30" s="125">
        <f>'重度訪問介護'!Y30</f>
        <v>868</v>
      </c>
      <c r="S30" s="103">
        <f>'重度訪問介護'!Z30</f>
        <v>6</v>
      </c>
      <c r="T30" s="124">
        <f>'重度訪問介護'!AA30</f>
        <v>868</v>
      </c>
      <c r="U30" s="68"/>
      <c r="V30" s="69"/>
      <c r="W30" s="58" t="s">
        <v>21</v>
      </c>
      <c r="X30" s="84">
        <f>'同行援護'!P30</f>
        <v>27</v>
      </c>
      <c r="Y30" s="142">
        <f>'同行援護'!Q30</f>
        <v>726</v>
      </c>
      <c r="Z30" s="84">
        <f>'同行援護'!R30</f>
        <v>27</v>
      </c>
      <c r="AA30" s="143">
        <f>'同行援護'!S30</f>
        <v>726</v>
      </c>
      <c r="AB30" s="107">
        <f>'同行援護'!T30</f>
        <v>27</v>
      </c>
      <c r="AC30" s="144">
        <f>'同行援護'!U30</f>
        <v>726</v>
      </c>
      <c r="AD30" s="50">
        <f>'行動援護'!V30</f>
        <v>21</v>
      </c>
      <c r="AE30" s="47">
        <f>'行動援護'!W30</f>
        <v>1002</v>
      </c>
      <c r="AF30" s="49">
        <f>'行動援護'!X30</f>
        <v>21</v>
      </c>
      <c r="AG30" s="139">
        <f>'行動援護'!Y30</f>
        <v>1002</v>
      </c>
      <c r="AH30" s="50">
        <f>'行動援護'!Z30</f>
        <v>21</v>
      </c>
      <c r="AI30" s="50">
        <f>'行動援護'!AA30</f>
        <v>1002</v>
      </c>
      <c r="AJ30" s="48">
        <f>'重度障がい者等包括支援'!AB31</f>
        <v>0</v>
      </c>
      <c r="AK30" s="140">
        <f>'重度障がい者等包括支援'!AC31</f>
        <v>0</v>
      </c>
      <c r="AL30" s="46">
        <f>'重度障がい者等包括支援'!AD31</f>
        <v>0</v>
      </c>
      <c r="AM30" s="141">
        <f>'重度障がい者等包括支援'!AE31</f>
        <v>0</v>
      </c>
      <c r="AN30" s="47">
        <f>'重度障がい者等包括支援'!AF31</f>
        <v>0</v>
      </c>
      <c r="AO30" s="141">
        <f>'重度障がい者等包括支援'!AG31</f>
        <v>0</v>
      </c>
    </row>
    <row r="31" spans="2:41" s="30" customFormat="1" ht="24.75" customHeight="1">
      <c r="B31" s="29" t="s">
        <v>23</v>
      </c>
      <c r="C31" s="49">
        <f t="shared" si="1"/>
        <v>182</v>
      </c>
      <c r="D31" s="126">
        <f t="shared" si="2"/>
        <v>3969</v>
      </c>
      <c r="E31" s="49">
        <f t="shared" si="3"/>
        <v>189</v>
      </c>
      <c r="F31" s="126">
        <f t="shared" si="4"/>
        <v>4256</v>
      </c>
      <c r="G31" s="49">
        <f t="shared" si="5"/>
        <v>196</v>
      </c>
      <c r="H31" s="127">
        <f t="shared" si="6"/>
        <v>4591</v>
      </c>
      <c r="I31" s="74">
        <f>'居宅介護'!AC31</f>
        <v>137</v>
      </c>
      <c r="J31" s="121">
        <f>'居宅介護'!AD31</f>
        <v>2369</v>
      </c>
      <c r="K31" s="75">
        <f>'居宅介護'!AE31</f>
        <v>141</v>
      </c>
      <c r="L31" s="122">
        <f>'居宅介護'!AF31</f>
        <v>2506</v>
      </c>
      <c r="M31" s="76">
        <f>'居宅介護'!AG31</f>
        <v>145</v>
      </c>
      <c r="N31" s="121">
        <f>'居宅介護'!AH31</f>
        <v>2647</v>
      </c>
      <c r="O31" s="101">
        <f>'重度訪問介護'!V31</f>
        <v>20</v>
      </c>
      <c r="P31" s="124">
        <f>'重度訪問介護'!W31</f>
        <v>1060</v>
      </c>
      <c r="Q31" s="102">
        <f>'重度訪問介護'!X31</f>
        <v>21</v>
      </c>
      <c r="R31" s="125">
        <f>'重度訪問介護'!Y31</f>
        <v>1155</v>
      </c>
      <c r="S31" s="103">
        <f>'重度訪問介護'!Z31</f>
        <v>22</v>
      </c>
      <c r="T31" s="124">
        <f>'重度訪問介護'!AA31</f>
        <v>1254</v>
      </c>
      <c r="U31" s="68"/>
      <c r="V31" s="69"/>
      <c r="W31" s="58" t="s">
        <v>23</v>
      </c>
      <c r="X31" s="84">
        <f>'同行援護'!P31</f>
        <v>18</v>
      </c>
      <c r="Y31" s="142">
        <f>'同行援護'!Q31</f>
        <v>260</v>
      </c>
      <c r="Z31" s="84">
        <f>'同行援護'!R31</f>
        <v>19</v>
      </c>
      <c r="AA31" s="143">
        <f>'同行援護'!S31</f>
        <v>275</v>
      </c>
      <c r="AB31" s="107">
        <f>'同行援護'!T31</f>
        <v>20</v>
      </c>
      <c r="AC31" s="144">
        <f>'同行援護'!U31</f>
        <v>290</v>
      </c>
      <c r="AD31" s="50">
        <f>'行動援護'!V31</f>
        <v>7</v>
      </c>
      <c r="AE31" s="47">
        <f>'行動援護'!W31</f>
        <v>280</v>
      </c>
      <c r="AF31" s="49">
        <f>'行動援護'!X31</f>
        <v>8</v>
      </c>
      <c r="AG31" s="139">
        <f>'行動援護'!Y31</f>
        <v>320</v>
      </c>
      <c r="AH31" s="50">
        <f>'行動援護'!Z31</f>
        <v>9</v>
      </c>
      <c r="AI31" s="50">
        <f>'行動援護'!AA31</f>
        <v>400</v>
      </c>
      <c r="AJ31" s="48">
        <f>'重度障がい者等包括支援'!AB32</f>
        <v>0</v>
      </c>
      <c r="AK31" s="140">
        <f>'重度障がい者等包括支援'!AC32</f>
        <v>0</v>
      </c>
      <c r="AL31" s="46">
        <f>'重度障がい者等包括支援'!AD32</f>
        <v>0</v>
      </c>
      <c r="AM31" s="141">
        <f>'重度障がい者等包括支援'!AE32</f>
        <v>0</v>
      </c>
      <c r="AN31" s="47">
        <f>'重度障がい者等包括支援'!AF32</f>
        <v>0</v>
      </c>
      <c r="AO31" s="141">
        <f>'重度障がい者等包括支援'!AG32</f>
        <v>0</v>
      </c>
    </row>
    <row r="32" spans="2:41" s="30" customFormat="1" ht="24.75" customHeight="1">
      <c r="B32" s="29" t="s">
        <v>22</v>
      </c>
      <c r="C32" s="49">
        <f t="shared" si="1"/>
        <v>229</v>
      </c>
      <c r="D32" s="126">
        <f t="shared" si="2"/>
        <v>5348</v>
      </c>
      <c r="E32" s="49">
        <f t="shared" si="3"/>
        <v>231</v>
      </c>
      <c r="F32" s="126">
        <f t="shared" si="4"/>
        <v>5370</v>
      </c>
      <c r="G32" s="49">
        <f t="shared" si="5"/>
        <v>234</v>
      </c>
      <c r="H32" s="127">
        <f t="shared" si="6"/>
        <v>5410</v>
      </c>
      <c r="I32" s="74">
        <f>'居宅介護'!AC32</f>
        <v>178</v>
      </c>
      <c r="J32" s="121">
        <f>'居宅介護'!AD32</f>
        <v>2379</v>
      </c>
      <c r="K32" s="75">
        <f>'居宅介護'!AE32</f>
        <v>180</v>
      </c>
      <c r="L32" s="122">
        <f>'居宅介護'!AF32</f>
        <v>2401</v>
      </c>
      <c r="M32" s="76">
        <f>'居宅介護'!AG32</f>
        <v>183</v>
      </c>
      <c r="N32" s="121">
        <f>'居宅介護'!AH32</f>
        <v>2441</v>
      </c>
      <c r="O32" s="101">
        <f>'重度訪問介護'!V32</f>
        <v>21</v>
      </c>
      <c r="P32" s="124">
        <f>'重度訪問介護'!W32</f>
        <v>2333</v>
      </c>
      <c r="Q32" s="102">
        <f>'重度訪問介護'!X32</f>
        <v>21</v>
      </c>
      <c r="R32" s="125">
        <f>'重度訪問介護'!Y32</f>
        <v>2333</v>
      </c>
      <c r="S32" s="103">
        <f>'重度訪問介護'!Z32</f>
        <v>21</v>
      </c>
      <c r="T32" s="124">
        <f>'重度訪問介護'!AA32</f>
        <v>2333</v>
      </c>
      <c r="U32" s="68"/>
      <c r="V32" s="69"/>
      <c r="W32" s="58" t="s">
        <v>22</v>
      </c>
      <c r="X32" s="84">
        <f>'同行援護'!P32</f>
        <v>22</v>
      </c>
      <c r="Y32" s="142">
        <f>'同行援護'!Q32</f>
        <v>442</v>
      </c>
      <c r="Z32" s="84">
        <f>'同行援護'!R32</f>
        <v>22</v>
      </c>
      <c r="AA32" s="143">
        <f>'同行援護'!S32</f>
        <v>442</v>
      </c>
      <c r="AB32" s="107">
        <f>'同行援護'!T32</f>
        <v>22</v>
      </c>
      <c r="AC32" s="144">
        <f>'同行援護'!U32</f>
        <v>442</v>
      </c>
      <c r="AD32" s="50">
        <f>'行動援護'!V32</f>
        <v>8</v>
      </c>
      <c r="AE32" s="47">
        <f>'行動援護'!W32</f>
        <v>194</v>
      </c>
      <c r="AF32" s="49">
        <f>'行動援護'!X32</f>
        <v>8</v>
      </c>
      <c r="AG32" s="139">
        <f>'行動援護'!Y32</f>
        <v>194</v>
      </c>
      <c r="AH32" s="50">
        <f>'行動援護'!Z32</f>
        <v>8</v>
      </c>
      <c r="AI32" s="50">
        <f>'行動援護'!AA32</f>
        <v>194</v>
      </c>
      <c r="AJ32" s="48">
        <f>'重度障がい者等包括支援'!AB33</f>
        <v>0</v>
      </c>
      <c r="AK32" s="140">
        <f>'重度障がい者等包括支援'!AC33</f>
        <v>0</v>
      </c>
      <c r="AL32" s="46">
        <f>'重度障がい者等包括支援'!AD33</f>
        <v>0</v>
      </c>
      <c r="AM32" s="141">
        <f>'重度障がい者等包括支援'!AE33</f>
        <v>0</v>
      </c>
      <c r="AN32" s="47">
        <f>'重度障がい者等包括支援'!AF33</f>
        <v>0</v>
      </c>
      <c r="AO32" s="141">
        <f>'重度障がい者等包括支援'!AG33</f>
        <v>0</v>
      </c>
    </row>
    <row r="33" spans="2:41" s="30" customFormat="1" ht="24.75" customHeight="1">
      <c r="B33" s="29" t="s">
        <v>24</v>
      </c>
      <c r="C33" s="49">
        <f t="shared" si="1"/>
        <v>375</v>
      </c>
      <c r="D33" s="126">
        <f t="shared" si="2"/>
        <v>9035</v>
      </c>
      <c r="E33" s="49">
        <f t="shared" si="3"/>
        <v>384</v>
      </c>
      <c r="F33" s="126">
        <f t="shared" si="4"/>
        <v>9222</v>
      </c>
      <c r="G33" s="49">
        <f t="shared" si="5"/>
        <v>393</v>
      </c>
      <c r="H33" s="127">
        <f t="shared" si="6"/>
        <v>9369</v>
      </c>
      <c r="I33" s="74">
        <f>'居宅介護'!AC33</f>
        <v>263</v>
      </c>
      <c r="J33" s="121">
        <f>'居宅介護'!AD33</f>
        <v>5215</v>
      </c>
      <c r="K33" s="75">
        <f>'居宅介護'!AE33</f>
        <v>268</v>
      </c>
      <c r="L33" s="122">
        <f>'居宅介護'!AF33</f>
        <v>5322</v>
      </c>
      <c r="M33" s="76">
        <f>'居宅介護'!AG33</f>
        <v>273</v>
      </c>
      <c r="N33" s="121">
        <f>'居宅介護'!AH33</f>
        <v>5389</v>
      </c>
      <c r="O33" s="101">
        <f>'重度訪問介護'!V33</f>
        <v>31</v>
      </c>
      <c r="P33" s="124">
        <f>'重度訪問介護'!W33</f>
        <v>1900</v>
      </c>
      <c r="Q33" s="102">
        <f>'重度訪問介護'!X33</f>
        <v>32</v>
      </c>
      <c r="R33" s="125">
        <f>'重度訪問介護'!Y33</f>
        <v>1950</v>
      </c>
      <c r="S33" s="103">
        <f>'重度訪問介護'!Z33</f>
        <v>33</v>
      </c>
      <c r="T33" s="124">
        <f>'重度訪問介護'!AA33</f>
        <v>2000</v>
      </c>
      <c r="U33" s="68"/>
      <c r="V33" s="69"/>
      <c r="W33" s="58" t="s">
        <v>24</v>
      </c>
      <c r="X33" s="84">
        <f>'同行援護'!P33</f>
        <v>47</v>
      </c>
      <c r="Y33" s="142">
        <f>'同行援護'!Q33</f>
        <v>1420</v>
      </c>
      <c r="Z33" s="84">
        <f>'同行援護'!R33</f>
        <v>49</v>
      </c>
      <c r="AA33" s="143">
        <f>'同行援護'!S33</f>
        <v>1440</v>
      </c>
      <c r="AB33" s="107">
        <f>'同行援護'!T33</f>
        <v>51</v>
      </c>
      <c r="AC33" s="144">
        <f>'同行援護'!U33</f>
        <v>1460</v>
      </c>
      <c r="AD33" s="50">
        <f>'行動援護'!V33</f>
        <v>34</v>
      </c>
      <c r="AE33" s="47">
        <f>'行動援護'!W33</f>
        <v>500</v>
      </c>
      <c r="AF33" s="49">
        <f>'行動援護'!X33</f>
        <v>35</v>
      </c>
      <c r="AG33" s="139">
        <f>'行動援護'!Y33</f>
        <v>510</v>
      </c>
      <c r="AH33" s="50">
        <f>'行動援護'!Z33</f>
        <v>36</v>
      </c>
      <c r="AI33" s="50">
        <f>'行動援護'!AA33</f>
        <v>520</v>
      </c>
      <c r="AJ33" s="48">
        <f>'重度障がい者等包括支援'!AB34</f>
        <v>0</v>
      </c>
      <c r="AK33" s="140">
        <f>'重度障がい者等包括支援'!AC34</f>
        <v>0</v>
      </c>
      <c r="AL33" s="46">
        <f>'重度障がい者等包括支援'!AD34</f>
        <v>0</v>
      </c>
      <c r="AM33" s="141">
        <f>'重度障がい者等包括支援'!AE34</f>
        <v>0</v>
      </c>
      <c r="AN33" s="47">
        <f>'重度障がい者等包括支援'!AF34</f>
        <v>0</v>
      </c>
      <c r="AO33" s="141">
        <f>'重度障がい者等包括支援'!AG34</f>
        <v>0</v>
      </c>
    </row>
    <row r="34" spans="2:41" s="30" customFormat="1" ht="24.75" customHeight="1">
      <c r="B34" s="29" t="s">
        <v>25</v>
      </c>
      <c r="C34" s="49">
        <f t="shared" si="1"/>
        <v>157</v>
      </c>
      <c r="D34" s="126">
        <f t="shared" si="2"/>
        <v>3167</v>
      </c>
      <c r="E34" s="49">
        <f t="shared" si="3"/>
        <v>165</v>
      </c>
      <c r="F34" s="126">
        <f t="shared" si="4"/>
        <v>3330</v>
      </c>
      <c r="G34" s="49">
        <f t="shared" si="5"/>
        <v>172</v>
      </c>
      <c r="H34" s="127">
        <f t="shared" si="6"/>
        <v>3464</v>
      </c>
      <c r="I34" s="74">
        <f>'居宅介護'!AC34</f>
        <v>122</v>
      </c>
      <c r="J34" s="121">
        <f>'居宅介護'!AD34</f>
        <v>1838</v>
      </c>
      <c r="K34" s="75">
        <f>'居宅介護'!AE34</f>
        <v>127</v>
      </c>
      <c r="L34" s="122">
        <f>'居宅介護'!AF34</f>
        <v>1910</v>
      </c>
      <c r="M34" s="76">
        <f>'居宅介護'!AG34</f>
        <v>132</v>
      </c>
      <c r="N34" s="121">
        <f>'居宅介護'!AH34</f>
        <v>1992</v>
      </c>
      <c r="O34" s="101">
        <f>'重度訪問介護'!V34</f>
        <v>8</v>
      </c>
      <c r="P34" s="124">
        <f>'重度訪問介護'!W34</f>
        <v>304</v>
      </c>
      <c r="Q34" s="102">
        <f>'重度訪問介護'!X34</f>
        <v>8</v>
      </c>
      <c r="R34" s="125">
        <f>'重度訪問介護'!Y34</f>
        <v>304</v>
      </c>
      <c r="S34" s="103">
        <f>'重度訪問介護'!Z34</f>
        <v>8</v>
      </c>
      <c r="T34" s="124">
        <f>'重度訪問介護'!AA34</f>
        <v>304</v>
      </c>
      <c r="U34" s="68"/>
      <c r="V34" s="69"/>
      <c r="W34" s="58" t="s">
        <v>25</v>
      </c>
      <c r="X34" s="84">
        <f>'同行援護'!P34</f>
        <v>25</v>
      </c>
      <c r="Y34" s="142">
        <f>'同行援護'!Q34</f>
        <v>1003</v>
      </c>
      <c r="Z34" s="84">
        <f>'同行援護'!R34</f>
        <v>27</v>
      </c>
      <c r="AA34" s="143">
        <f>'同行援護'!S34</f>
        <v>1083</v>
      </c>
      <c r="AB34" s="107">
        <f>'同行援護'!T34</f>
        <v>28</v>
      </c>
      <c r="AC34" s="144">
        <f>'同行援護'!U34</f>
        <v>1124</v>
      </c>
      <c r="AD34" s="50">
        <f>'行動援護'!V34</f>
        <v>2</v>
      </c>
      <c r="AE34" s="47">
        <f>'行動援護'!W34</f>
        <v>22</v>
      </c>
      <c r="AF34" s="49">
        <f>'行動援護'!X34</f>
        <v>3</v>
      </c>
      <c r="AG34" s="139">
        <f>'行動援護'!Y34</f>
        <v>33</v>
      </c>
      <c r="AH34" s="50">
        <f>'行動援護'!Z34</f>
        <v>4</v>
      </c>
      <c r="AI34" s="50">
        <f>'行動援護'!AA34</f>
        <v>44</v>
      </c>
      <c r="AJ34" s="48">
        <f>'重度障がい者等包括支援'!AB35</f>
        <v>0</v>
      </c>
      <c r="AK34" s="140">
        <f>'重度障がい者等包括支援'!AC35</f>
        <v>0</v>
      </c>
      <c r="AL34" s="46">
        <f>'重度障がい者等包括支援'!AD35</f>
        <v>0</v>
      </c>
      <c r="AM34" s="141">
        <f>'重度障がい者等包括支援'!AE35</f>
        <v>0</v>
      </c>
      <c r="AN34" s="47">
        <f>'重度障がい者等包括支援'!AF35</f>
        <v>0</v>
      </c>
      <c r="AO34" s="141">
        <f>'重度障がい者等包括支援'!AG35</f>
        <v>0</v>
      </c>
    </row>
    <row r="35" spans="2:41" s="30" customFormat="1" ht="24.75" customHeight="1">
      <c r="B35" s="29" t="s">
        <v>27</v>
      </c>
      <c r="C35" s="49">
        <f t="shared" si="1"/>
        <v>49</v>
      </c>
      <c r="D35" s="126">
        <f t="shared" si="2"/>
        <v>1685</v>
      </c>
      <c r="E35" s="49">
        <f t="shared" si="3"/>
        <v>52</v>
      </c>
      <c r="F35" s="126">
        <f t="shared" si="4"/>
        <v>1895</v>
      </c>
      <c r="G35" s="49">
        <f t="shared" si="5"/>
        <v>59</v>
      </c>
      <c r="H35" s="127">
        <f t="shared" si="6"/>
        <v>2115</v>
      </c>
      <c r="I35" s="74">
        <f>'居宅介護'!AC35</f>
        <v>41</v>
      </c>
      <c r="J35" s="121">
        <f>'居宅介護'!AD35</f>
        <v>925</v>
      </c>
      <c r="K35" s="75">
        <f>'居宅介護'!AE35</f>
        <v>44</v>
      </c>
      <c r="L35" s="122">
        <f>'居宅介護'!AF35</f>
        <v>1035</v>
      </c>
      <c r="M35" s="76">
        <f>'居宅介護'!AG35</f>
        <v>50</v>
      </c>
      <c r="N35" s="121">
        <f>'居宅介護'!AH35</f>
        <v>1140</v>
      </c>
      <c r="O35" s="101">
        <f>'重度訪問介護'!V35</f>
        <v>3</v>
      </c>
      <c r="P35" s="124">
        <f>'重度訪問介護'!W35</f>
        <v>620</v>
      </c>
      <c r="Q35" s="102">
        <f>'重度訪問介護'!X35</f>
        <v>3</v>
      </c>
      <c r="R35" s="125">
        <f>'重度訪問介護'!Y35</f>
        <v>720</v>
      </c>
      <c r="S35" s="103">
        <f>'重度訪問介護'!Z35</f>
        <v>3</v>
      </c>
      <c r="T35" s="124">
        <f>'重度訪問介護'!AA35</f>
        <v>820</v>
      </c>
      <c r="U35" s="68"/>
      <c r="V35" s="69"/>
      <c r="W35" s="58" t="s">
        <v>27</v>
      </c>
      <c r="X35" s="84">
        <f>'同行援護'!P35</f>
        <v>3</v>
      </c>
      <c r="Y35" s="142">
        <f>'同行援護'!Q35</f>
        <v>50</v>
      </c>
      <c r="Z35" s="84">
        <f>'同行援護'!R35</f>
        <v>3</v>
      </c>
      <c r="AA35" s="143">
        <f>'同行援護'!S35</f>
        <v>50</v>
      </c>
      <c r="AB35" s="107">
        <f>'同行援護'!T35</f>
        <v>4</v>
      </c>
      <c r="AC35" s="144">
        <f>'同行援護'!U35</f>
        <v>65</v>
      </c>
      <c r="AD35" s="50">
        <f>'行動援護'!V35</f>
        <v>2</v>
      </c>
      <c r="AE35" s="47">
        <f>'行動援護'!W35</f>
        <v>90</v>
      </c>
      <c r="AF35" s="49">
        <f>'行動援護'!X35</f>
        <v>2</v>
      </c>
      <c r="AG35" s="139">
        <f>'行動援護'!Y35</f>
        <v>90</v>
      </c>
      <c r="AH35" s="50">
        <f>'行動援護'!Z35</f>
        <v>2</v>
      </c>
      <c r="AI35" s="50">
        <f>'行動援護'!AA35</f>
        <v>90</v>
      </c>
      <c r="AJ35" s="48">
        <f>'重度障がい者等包括支援'!AB36</f>
        <v>0</v>
      </c>
      <c r="AK35" s="140">
        <f>'重度障がい者等包括支援'!AC36</f>
        <v>0</v>
      </c>
      <c r="AL35" s="46">
        <f>'重度障がい者等包括支援'!AD36</f>
        <v>0</v>
      </c>
      <c r="AM35" s="141">
        <f>'重度障がい者等包括支援'!AE36</f>
        <v>0</v>
      </c>
      <c r="AN35" s="47">
        <f>'重度障がい者等包括支援'!AF36</f>
        <v>0</v>
      </c>
      <c r="AO35" s="141">
        <f>'重度障がい者等包括支援'!AG36</f>
        <v>0</v>
      </c>
    </row>
    <row r="36" spans="2:41" s="30" customFormat="1" ht="24.75" customHeight="1">
      <c r="B36" s="29" t="s">
        <v>26</v>
      </c>
      <c r="C36" s="49">
        <f t="shared" si="1"/>
        <v>44</v>
      </c>
      <c r="D36" s="126">
        <f t="shared" si="2"/>
        <v>1810</v>
      </c>
      <c r="E36" s="49">
        <f t="shared" si="3"/>
        <v>47</v>
      </c>
      <c r="F36" s="126">
        <f t="shared" si="4"/>
        <v>1860</v>
      </c>
      <c r="G36" s="49">
        <f t="shared" si="5"/>
        <v>50</v>
      </c>
      <c r="H36" s="127">
        <f t="shared" si="6"/>
        <v>1910</v>
      </c>
      <c r="I36" s="74">
        <f>'居宅介護'!AC36</f>
        <v>37</v>
      </c>
      <c r="J36" s="121">
        <f>'居宅介護'!AD36</f>
        <v>1230</v>
      </c>
      <c r="K36" s="75">
        <f>'居宅介護'!AE36</f>
        <v>40</v>
      </c>
      <c r="L36" s="122">
        <f>'居宅介護'!AF36</f>
        <v>1280</v>
      </c>
      <c r="M36" s="76">
        <f>'居宅介護'!AG36</f>
        <v>43</v>
      </c>
      <c r="N36" s="121">
        <f>'居宅介護'!AH36</f>
        <v>1330</v>
      </c>
      <c r="O36" s="101">
        <f>'重度訪問介護'!V36</f>
        <v>3</v>
      </c>
      <c r="P36" s="124">
        <f>'重度訪問介護'!W36</f>
        <v>530</v>
      </c>
      <c r="Q36" s="102">
        <f>'重度訪問介護'!X36</f>
        <v>3</v>
      </c>
      <c r="R36" s="125">
        <f>'重度訪問介護'!Y36</f>
        <v>530</v>
      </c>
      <c r="S36" s="103">
        <f>'重度訪問介護'!Z36</f>
        <v>3</v>
      </c>
      <c r="T36" s="124">
        <f>'重度訪問介護'!AA36</f>
        <v>530</v>
      </c>
      <c r="U36" s="68"/>
      <c r="V36" s="69"/>
      <c r="W36" s="58" t="s">
        <v>26</v>
      </c>
      <c r="X36" s="84">
        <f>'同行援護'!P36</f>
        <v>2</v>
      </c>
      <c r="Y36" s="142">
        <f>'同行援護'!Q36</f>
        <v>20</v>
      </c>
      <c r="Z36" s="84">
        <f>'同行援護'!R36</f>
        <v>2</v>
      </c>
      <c r="AA36" s="143">
        <f>'同行援護'!S36</f>
        <v>20</v>
      </c>
      <c r="AB36" s="107">
        <f>'同行援護'!T36</f>
        <v>2</v>
      </c>
      <c r="AC36" s="144">
        <f>'同行援護'!U36</f>
        <v>20</v>
      </c>
      <c r="AD36" s="50">
        <f>'行動援護'!V36</f>
        <v>2</v>
      </c>
      <c r="AE36" s="47">
        <f>'行動援護'!W36</f>
        <v>30</v>
      </c>
      <c r="AF36" s="49">
        <f>'行動援護'!X36</f>
        <v>2</v>
      </c>
      <c r="AG36" s="139">
        <f>'行動援護'!Y36</f>
        <v>30</v>
      </c>
      <c r="AH36" s="50">
        <f>'行動援護'!Z36</f>
        <v>2</v>
      </c>
      <c r="AI36" s="50">
        <f>'行動援護'!AA36</f>
        <v>30</v>
      </c>
      <c r="AJ36" s="48">
        <f>'重度障がい者等包括支援'!AB37</f>
        <v>0</v>
      </c>
      <c r="AK36" s="140">
        <f>'重度障がい者等包括支援'!AC37</f>
        <v>0</v>
      </c>
      <c r="AL36" s="46">
        <f>'重度障がい者等包括支援'!AD37</f>
        <v>0</v>
      </c>
      <c r="AM36" s="141">
        <f>'重度障がい者等包括支援'!AE37</f>
        <v>0</v>
      </c>
      <c r="AN36" s="47">
        <f>'重度障がい者等包括支援'!AF37</f>
        <v>0</v>
      </c>
      <c r="AO36" s="141">
        <f>'重度障がい者等包括支援'!AG37</f>
        <v>0</v>
      </c>
    </row>
    <row r="37" spans="2:41" s="30" customFormat="1" ht="24.75" customHeight="1">
      <c r="B37" s="29" t="s">
        <v>28</v>
      </c>
      <c r="C37" s="49">
        <f t="shared" si="1"/>
        <v>14</v>
      </c>
      <c r="D37" s="126">
        <f t="shared" si="2"/>
        <v>264</v>
      </c>
      <c r="E37" s="49">
        <f t="shared" si="3"/>
        <v>15</v>
      </c>
      <c r="F37" s="126">
        <f t="shared" si="4"/>
        <v>283</v>
      </c>
      <c r="G37" s="49">
        <f t="shared" si="5"/>
        <v>15</v>
      </c>
      <c r="H37" s="127">
        <f t="shared" si="6"/>
        <v>302</v>
      </c>
      <c r="I37" s="74">
        <f>'居宅介護'!AC37</f>
        <v>12</v>
      </c>
      <c r="J37" s="121">
        <f>'居宅介護'!AD37</f>
        <v>228</v>
      </c>
      <c r="K37" s="75">
        <f>'居宅介護'!AE37</f>
        <v>13</v>
      </c>
      <c r="L37" s="122">
        <f>'居宅介護'!AF37</f>
        <v>247</v>
      </c>
      <c r="M37" s="76">
        <f>'居宅介護'!AG37</f>
        <v>13</v>
      </c>
      <c r="N37" s="121">
        <f>'居宅介護'!AH37</f>
        <v>266</v>
      </c>
      <c r="O37" s="101">
        <f>'重度訪問介護'!V37</f>
        <v>0</v>
      </c>
      <c r="P37" s="124">
        <f>'重度訪問介護'!W37</f>
        <v>0</v>
      </c>
      <c r="Q37" s="102">
        <f>'重度訪問介護'!X37</f>
        <v>0</v>
      </c>
      <c r="R37" s="125">
        <f>'重度訪問介護'!Y37</f>
        <v>0</v>
      </c>
      <c r="S37" s="103">
        <f>'重度訪問介護'!Z37</f>
        <v>0</v>
      </c>
      <c r="T37" s="124">
        <f>'重度訪問介護'!AA37</f>
        <v>0</v>
      </c>
      <c r="U37" s="68"/>
      <c r="V37" s="69"/>
      <c r="W37" s="58" t="s">
        <v>28</v>
      </c>
      <c r="X37" s="84">
        <f>'同行援護'!P37</f>
        <v>2</v>
      </c>
      <c r="Y37" s="142">
        <f>'同行援護'!Q37</f>
        <v>36</v>
      </c>
      <c r="Z37" s="84">
        <f>'同行援護'!R37</f>
        <v>2</v>
      </c>
      <c r="AA37" s="143">
        <f>'同行援護'!S37</f>
        <v>36</v>
      </c>
      <c r="AB37" s="107">
        <f>'同行援護'!T37</f>
        <v>2</v>
      </c>
      <c r="AC37" s="144">
        <f>'同行援護'!U37</f>
        <v>36</v>
      </c>
      <c r="AD37" s="50">
        <f>'行動援護'!V37</f>
        <v>0</v>
      </c>
      <c r="AE37" s="47">
        <f>'行動援護'!W37</f>
        <v>0</v>
      </c>
      <c r="AF37" s="49">
        <f>'行動援護'!X37</f>
        <v>0</v>
      </c>
      <c r="AG37" s="139">
        <f>'行動援護'!Y37</f>
        <v>0</v>
      </c>
      <c r="AH37" s="50">
        <f>'行動援護'!Z37</f>
        <v>0</v>
      </c>
      <c r="AI37" s="50">
        <f>'行動援護'!AA37</f>
        <v>0</v>
      </c>
      <c r="AJ37" s="48">
        <f>'重度障がい者等包括支援'!AB38</f>
        <v>0</v>
      </c>
      <c r="AK37" s="140">
        <f>'重度障がい者等包括支援'!AC38</f>
        <v>0</v>
      </c>
      <c r="AL37" s="46">
        <f>'重度障がい者等包括支援'!AD38</f>
        <v>0</v>
      </c>
      <c r="AM37" s="141">
        <f>'重度障がい者等包括支援'!AE38</f>
        <v>0</v>
      </c>
      <c r="AN37" s="47">
        <f>'重度障がい者等包括支援'!AF38</f>
        <v>0</v>
      </c>
      <c r="AO37" s="141">
        <f>'重度障がい者等包括支援'!AG38</f>
        <v>0</v>
      </c>
    </row>
    <row r="38" spans="2:41" s="30" customFormat="1" ht="24.75" customHeight="1">
      <c r="B38" s="29" t="s">
        <v>0</v>
      </c>
      <c r="C38" s="49">
        <f t="shared" si="1"/>
        <v>3602</v>
      </c>
      <c r="D38" s="126">
        <f t="shared" si="2"/>
        <v>103957</v>
      </c>
      <c r="E38" s="49">
        <f t="shared" si="3"/>
        <v>3806</v>
      </c>
      <c r="F38" s="126">
        <f t="shared" si="4"/>
        <v>108517</v>
      </c>
      <c r="G38" s="49">
        <f t="shared" si="5"/>
        <v>4028</v>
      </c>
      <c r="H38" s="127">
        <f t="shared" si="6"/>
        <v>113453</v>
      </c>
      <c r="I38" s="74">
        <f>'居宅介護'!AC38</f>
        <v>2945</v>
      </c>
      <c r="J38" s="121">
        <f>'居宅介護'!AD38</f>
        <v>54527</v>
      </c>
      <c r="K38" s="75">
        <f>'居宅介護'!AE38</f>
        <v>3119</v>
      </c>
      <c r="L38" s="122">
        <f>'居宅介護'!AF38</f>
        <v>57748</v>
      </c>
      <c r="M38" s="76">
        <f>'居宅介護'!AG38</f>
        <v>3306</v>
      </c>
      <c r="N38" s="121">
        <f>'居宅介護'!AH38</f>
        <v>61210</v>
      </c>
      <c r="O38" s="101">
        <f>'重度訪問介護'!V38</f>
        <v>234</v>
      </c>
      <c r="P38" s="124">
        <f>'重度訪問介護'!W38</f>
        <v>37800</v>
      </c>
      <c r="Q38" s="102">
        <f>'重度訪問介護'!X38</f>
        <v>238</v>
      </c>
      <c r="R38" s="125">
        <f>'重度訪問介護'!Y38</f>
        <v>38446</v>
      </c>
      <c r="S38" s="103">
        <f>'重度訪問介護'!Z38</f>
        <v>242</v>
      </c>
      <c r="T38" s="124">
        <f>'重度訪問介護'!AA38</f>
        <v>39092</v>
      </c>
      <c r="U38" s="68"/>
      <c r="V38" s="69"/>
      <c r="W38" s="58" t="s">
        <v>0</v>
      </c>
      <c r="X38" s="84">
        <f>'同行援護'!P38</f>
        <v>331</v>
      </c>
      <c r="Y38" s="142">
        <f>'同行援護'!Q38</f>
        <v>9224</v>
      </c>
      <c r="Z38" s="84">
        <f>'同行援護'!R38</f>
        <v>339</v>
      </c>
      <c r="AA38" s="143">
        <f>'同行援護'!S38</f>
        <v>9446</v>
      </c>
      <c r="AB38" s="107">
        <f>'同行援護'!T38</f>
        <v>349</v>
      </c>
      <c r="AC38" s="144">
        <f>'同行援護'!U38</f>
        <v>9725</v>
      </c>
      <c r="AD38" s="50">
        <f>'行動援護'!V38</f>
        <v>92</v>
      </c>
      <c r="AE38" s="47">
        <f>'行動援護'!W38</f>
        <v>2406</v>
      </c>
      <c r="AF38" s="49">
        <f>'行動援護'!X38</f>
        <v>110</v>
      </c>
      <c r="AG38" s="139">
        <f>'行動援護'!Y38</f>
        <v>2877</v>
      </c>
      <c r="AH38" s="50">
        <f>'行動援護'!Z38</f>
        <v>131</v>
      </c>
      <c r="AI38" s="50">
        <f>'行動援護'!AA38</f>
        <v>3426</v>
      </c>
      <c r="AJ38" s="48">
        <f>'重度障がい者等包括支援'!AB39</f>
        <v>0</v>
      </c>
      <c r="AK38" s="140">
        <f>'重度障がい者等包括支援'!AC39</f>
        <v>0</v>
      </c>
      <c r="AL38" s="46">
        <f>'重度障がい者等包括支援'!AD39</f>
        <v>0</v>
      </c>
      <c r="AM38" s="141">
        <f>'重度障がい者等包括支援'!AE39</f>
        <v>0</v>
      </c>
      <c r="AN38" s="47">
        <f>'重度障がい者等包括支援'!AF39</f>
        <v>0</v>
      </c>
      <c r="AO38" s="141">
        <f>'重度障がい者等包括支援'!AG39</f>
        <v>0</v>
      </c>
    </row>
    <row r="39" spans="2:41" s="30" customFormat="1" ht="24.75" customHeight="1">
      <c r="B39" s="29" t="s">
        <v>29</v>
      </c>
      <c r="C39" s="49">
        <f t="shared" si="1"/>
        <v>264</v>
      </c>
      <c r="D39" s="126">
        <f t="shared" si="2"/>
        <v>7661</v>
      </c>
      <c r="E39" s="49">
        <f t="shared" si="3"/>
        <v>276</v>
      </c>
      <c r="F39" s="126">
        <f t="shared" si="4"/>
        <v>7987</v>
      </c>
      <c r="G39" s="49">
        <f t="shared" si="5"/>
        <v>289</v>
      </c>
      <c r="H39" s="127">
        <f t="shared" si="6"/>
        <v>8314</v>
      </c>
      <c r="I39" s="74">
        <f>'居宅介護'!AC39</f>
        <v>211</v>
      </c>
      <c r="J39" s="121">
        <f>'居宅介護'!AD39</f>
        <v>3753</v>
      </c>
      <c r="K39" s="75">
        <f>'居宅介護'!AE39</f>
        <v>219</v>
      </c>
      <c r="L39" s="122">
        <f>'居宅介護'!AF39</f>
        <v>3778</v>
      </c>
      <c r="M39" s="76">
        <f>'居宅介護'!AG39</f>
        <v>228</v>
      </c>
      <c r="N39" s="121">
        <f>'居宅介護'!AH39</f>
        <v>3803</v>
      </c>
      <c r="O39" s="101">
        <f>'重度訪問介護'!V39</f>
        <v>12</v>
      </c>
      <c r="P39" s="124">
        <f>'重度訪問介護'!W39</f>
        <v>3170</v>
      </c>
      <c r="Q39" s="102">
        <f>'重度訪問介護'!X39</f>
        <v>13</v>
      </c>
      <c r="R39" s="125">
        <f>'重度訪問介護'!Y39</f>
        <v>3413</v>
      </c>
      <c r="S39" s="103">
        <f>'重度訪問介護'!Z39</f>
        <v>14</v>
      </c>
      <c r="T39" s="124">
        <f>'重度訪問介護'!AA39</f>
        <v>3656</v>
      </c>
      <c r="U39" s="68"/>
      <c r="V39" s="69"/>
      <c r="W39" s="58" t="s">
        <v>29</v>
      </c>
      <c r="X39" s="84">
        <f>'同行援護'!P39</f>
        <v>34</v>
      </c>
      <c r="Y39" s="142">
        <f>'同行援護'!Q39</f>
        <v>627</v>
      </c>
      <c r="Z39" s="84">
        <f>'同行援護'!R39</f>
        <v>35</v>
      </c>
      <c r="AA39" s="143">
        <f>'同行援護'!S39</f>
        <v>673</v>
      </c>
      <c r="AB39" s="107">
        <f>'同行援護'!T39</f>
        <v>37</v>
      </c>
      <c r="AC39" s="144">
        <f>'同行援護'!U39</f>
        <v>719</v>
      </c>
      <c r="AD39" s="50">
        <f>'行動援護'!V39</f>
        <v>7</v>
      </c>
      <c r="AE39" s="47">
        <f>'行動援護'!W39</f>
        <v>111</v>
      </c>
      <c r="AF39" s="49">
        <f>'行動援護'!X39</f>
        <v>9</v>
      </c>
      <c r="AG39" s="139">
        <f>'行動援護'!Y39</f>
        <v>123</v>
      </c>
      <c r="AH39" s="50">
        <f>'行動援護'!Z39</f>
        <v>10</v>
      </c>
      <c r="AI39" s="50">
        <f>'行動援護'!AA39</f>
        <v>136</v>
      </c>
      <c r="AJ39" s="48">
        <f>'重度障がい者等包括支援'!AB40</f>
        <v>0</v>
      </c>
      <c r="AK39" s="140">
        <f>'重度障がい者等包括支援'!AC40</f>
        <v>0</v>
      </c>
      <c r="AL39" s="46">
        <f>'重度障がい者等包括支援'!AD40</f>
        <v>0</v>
      </c>
      <c r="AM39" s="141">
        <f>'重度障がい者等包括支援'!AE40</f>
        <v>0</v>
      </c>
      <c r="AN39" s="47">
        <f>'重度障がい者等包括支援'!AF40</f>
        <v>0</v>
      </c>
      <c r="AO39" s="141">
        <f>'重度障がい者等包括支援'!AG40</f>
        <v>0</v>
      </c>
    </row>
    <row r="40" spans="2:41" s="30" customFormat="1" ht="24.75" customHeight="1">
      <c r="B40" s="29" t="s">
        <v>30</v>
      </c>
      <c r="C40" s="49">
        <f t="shared" si="1"/>
        <v>551</v>
      </c>
      <c r="D40" s="126">
        <f t="shared" si="2"/>
        <v>19613</v>
      </c>
      <c r="E40" s="49">
        <f t="shared" si="3"/>
        <v>576</v>
      </c>
      <c r="F40" s="126">
        <f t="shared" si="4"/>
        <v>21235</v>
      </c>
      <c r="G40" s="49">
        <f t="shared" si="5"/>
        <v>600</v>
      </c>
      <c r="H40" s="127">
        <f t="shared" si="6"/>
        <v>23037</v>
      </c>
      <c r="I40" s="74">
        <f>'居宅介護'!AC40</f>
        <v>468</v>
      </c>
      <c r="J40" s="121">
        <f>'居宅介護'!AD40</f>
        <v>13916</v>
      </c>
      <c r="K40" s="75">
        <f>'居宅介護'!AE40</f>
        <v>488</v>
      </c>
      <c r="L40" s="122">
        <f>'居宅介護'!AF40</f>
        <v>15043</v>
      </c>
      <c r="M40" s="76">
        <f>'居宅介護'!AG40</f>
        <v>507</v>
      </c>
      <c r="N40" s="121">
        <f>'居宅介護'!AH40</f>
        <v>16298</v>
      </c>
      <c r="O40" s="101">
        <f>'重度訪問介護'!V40</f>
        <v>15</v>
      </c>
      <c r="P40" s="124">
        <f>'重度訪問介護'!W40</f>
        <v>3115</v>
      </c>
      <c r="Q40" s="102">
        <f>'重度訪問介護'!X40</f>
        <v>16</v>
      </c>
      <c r="R40" s="125">
        <f>'重度訪問介護'!Y40</f>
        <v>3458</v>
      </c>
      <c r="S40" s="103">
        <f>'重度訪問介護'!Z40</f>
        <v>17</v>
      </c>
      <c r="T40" s="124">
        <f>'重度訪問介護'!AA40</f>
        <v>3836</v>
      </c>
      <c r="U40" s="68"/>
      <c r="V40" s="69"/>
      <c r="W40" s="58" t="s">
        <v>30</v>
      </c>
      <c r="X40" s="84">
        <f>'同行援護'!P40</f>
        <v>50</v>
      </c>
      <c r="Y40" s="142">
        <f>'同行援護'!Q40</f>
        <v>1850</v>
      </c>
      <c r="Z40" s="84">
        <f>'同行援護'!R40</f>
        <v>50</v>
      </c>
      <c r="AA40" s="143">
        <f>'同行援護'!S40</f>
        <v>1850</v>
      </c>
      <c r="AB40" s="107">
        <f>'同行援護'!T40</f>
        <v>50</v>
      </c>
      <c r="AC40" s="144">
        <f>'同行援護'!U40</f>
        <v>1850</v>
      </c>
      <c r="AD40" s="50">
        <f>'行動援護'!V40</f>
        <v>18</v>
      </c>
      <c r="AE40" s="47">
        <f>'行動援護'!W40</f>
        <v>732</v>
      </c>
      <c r="AF40" s="49">
        <f>'行動援護'!X40</f>
        <v>22</v>
      </c>
      <c r="AG40" s="139">
        <f>'行動援護'!Y40</f>
        <v>884</v>
      </c>
      <c r="AH40" s="50">
        <f>'行動援護'!Z40</f>
        <v>26</v>
      </c>
      <c r="AI40" s="50">
        <f>'行動援護'!AA40</f>
        <v>1053</v>
      </c>
      <c r="AJ40" s="48">
        <f>'重度障がい者等包括支援'!AB41</f>
        <v>0</v>
      </c>
      <c r="AK40" s="140">
        <f>'重度障がい者等包括支援'!AC41</f>
        <v>0</v>
      </c>
      <c r="AL40" s="46">
        <f>'重度障がい者等包括支援'!AD41</f>
        <v>0</v>
      </c>
      <c r="AM40" s="141">
        <f>'重度障がい者等包括支援'!AE41</f>
        <v>0</v>
      </c>
      <c r="AN40" s="47">
        <f>'重度障がい者等包括支援'!AF41</f>
        <v>0</v>
      </c>
      <c r="AO40" s="141">
        <f>'重度障がい者等包括支援'!AG41</f>
        <v>0</v>
      </c>
    </row>
    <row r="41" spans="2:41" s="30" customFormat="1" ht="24.75" customHeight="1">
      <c r="B41" s="29" t="s">
        <v>31</v>
      </c>
      <c r="C41" s="49">
        <f t="shared" si="1"/>
        <v>217</v>
      </c>
      <c r="D41" s="126">
        <f t="shared" si="2"/>
        <v>3824</v>
      </c>
      <c r="E41" s="49">
        <f t="shared" si="3"/>
        <v>224</v>
      </c>
      <c r="F41" s="126">
        <f t="shared" si="4"/>
        <v>3917</v>
      </c>
      <c r="G41" s="49">
        <f t="shared" si="5"/>
        <v>231</v>
      </c>
      <c r="H41" s="127">
        <f t="shared" si="6"/>
        <v>4010</v>
      </c>
      <c r="I41" s="74">
        <f>'居宅介護'!AC41</f>
        <v>178</v>
      </c>
      <c r="J41" s="121">
        <f>'居宅介護'!AD41</f>
        <v>2605</v>
      </c>
      <c r="K41" s="75">
        <f>'居宅介護'!AE41</f>
        <v>185</v>
      </c>
      <c r="L41" s="122">
        <f>'居宅介護'!AF41</f>
        <v>2698</v>
      </c>
      <c r="M41" s="76">
        <f>'居宅介護'!AG41</f>
        <v>192</v>
      </c>
      <c r="N41" s="121">
        <f>'居宅介護'!AH41</f>
        <v>2791</v>
      </c>
      <c r="O41" s="101">
        <f>'重度訪問介護'!V41</f>
        <v>9</v>
      </c>
      <c r="P41" s="124">
        <f>'重度訪問介護'!W41</f>
        <v>554</v>
      </c>
      <c r="Q41" s="102">
        <f>'重度訪問介護'!X41</f>
        <v>9</v>
      </c>
      <c r="R41" s="125">
        <f>'重度訪問介護'!Y41</f>
        <v>554</v>
      </c>
      <c r="S41" s="103">
        <f>'重度訪問介護'!Z41</f>
        <v>9</v>
      </c>
      <c r="T41" s="124">
        <f>'重度訪問介護'!AA41</f>
        <v>554</v>
      </c>
      <c r="U41" s="68"/>
      <c r="V41" s="69"/>
      <c r="W41" s="58" t="s">
        <v>31</v>
      </c>
      <c r="X41" s="84">
        <f>'同行援護'!P41</f>
        <v>26</v>
      </c>
      <c r="Y41" s="142">
        <f>'同行援護'!Q41</f>
        <v>620</v>
      </c>
      <c r="Z41" s="84">
        <f>'同行援護'!R41</f>
        <v>26</v>
      </c>
      <c r="AA41" s="143">
        <f>'同行援護'!S41</f>
        <v>620</v>
      </c>
      <c r="AB41" s="107">
        <f>'同行援護'!T41</f>
        <v>26</v>
      </c>
      <c r="AC41" s="144">
        <f>'同行援護'!U41</f>
        <v>620</v>
      </c>
      <c r="AD41" s="50">
        <f>'行動援護'!V41</f>
        <v>4</v>
      </c>
      <c r="AE41" s="47">
        <f>'行動援護'!W41</f>
        <v>45</v>
      </c>
      <c r="AF41" s="49">
        <f>'行動援護'!X41</f>
        <v>4</v>
      </c>
      <c r="AG41" s="139">
        <f>'行動援護'!Y41</f>
        <v>45</v>
      </c>
      <c r="AH41" s="50">
        <f>'行動援護'!Z41</f>
        <v>4</v>
      </c>
      <c r="AI41" s="50">
        <f>'行動援護'!AA41</f>
        <v>45</v>
      </c>
      <c r="AJ41" s="48">
        <f>'重度障がい者等包括支援'!AB42</f>
        <v>0</v>
      </c>
      <c r="AK41" s="140">
        <f>'重度障がい者等包括支援'!AC42</f>
        <v>0</v>
      </c>
      <c r="AL41" s="46">
        <f>'重度障がい者等包括支援'!AD42</f>
        <v>0</v>
      </c>
      <c r="AM41" s="141">
        <f>'重度障がい者等包括支援'!AE42</f>
        <v>0</v>
      </c>
      <c r="AN41" s="47">
        <f>'重度障がい者等包括支援'!AF42</f>
        <v>0</v>
      </c>
      <c r="AO41" s="141">
        <f>'重度障がい者等包括支援'!AG42</f>
        <v>0</v>
      </c>
    </row>
    <row r="42" spans="2:41" s="30" customFormat="1" ht="24.75" customHeight="1">
      <c r="B42" s="29" t="s">
        <v>32</v>
      </c>
      <c r="C42" s="49">
        <f t="shared" si="1"/>
        <v>1214</v>
      </c>
      <c r="D42" s="126">
        <f t="shared" si="2"/>
        <v>426</v>
      </c>
      <c r="E42" s="49">
        <f t="shared" si="3"/>
        <v>1228</v>
      </c>
      <c r="F42" s="126">
        <f t="shared" si="4"/>
        <v>435</v>
      </c>
      <c r="G42" s="49">
        <f t="shared" si="5"/>
        <v>1244</v>
      </c>
      <c r="H42" s="127">
        <f t="shared" si="6"/>
        <v>390</v>
      </c>
      <c r="I42" s="74">
        <f>'居宅介護'!AC42</f>
        <v>1205</v>
      </c>
      <c r="J42" s="121">
        <f>'居宅介護'!AD42</f>
        <v>55</v>
      </c>
      <c r="K42" s="75">
        <f>'居宅介護'!AE42</f>
        <v>1219</v>
      </c>
      <c r="L42" s="122">
        <f>'居宅介護'!AF42</f>
        <v>55</v>
      </c>
      <c r="M42" s="76">
        <f>'居宅介護'!AG42</f>
        <v>1234</v>
      </c>
      <c r="N42" s="121">
        <f>'居宅介護'!AH42</f>
        <v>0</v>
      </c>
      <c r="O42" s="101">
        <f>'重度訪問介護'!V42</f>
        <v>1</v>
      </c>
      <c r="P42" s="124">
        <f>'重度訪問介護'!W42</f>
        <v>202</v>
      </c>
      <c r="Q42" s="102">
        <f>'重度訪問介護'!X42</f>
        <v>1</v>
      </c>
      <c r="R42" s="125">
        <f>'重度訪問介護'!Y42</f>
        <v>202</v>
      </c>
      <c r="S42" s="103">
        <f>'重度訪問介護'!Z42</f>
        <v>1</v>
      </c>
      <c r="T42" s="124">
        <f>'重度訪問介護'!AA42</f>
        <v>202</v>
      </c>
      <c r="U42" s="68"/>
      <c r="V42" s="69"/>
      <c r="W42" s="58" t="s">
        <v>32</v>
      </c>
      <c r="X42" s="84">
        <f>'同行援護'!P42</f>
        <v>8</v>
      </c>
      <c r="Y42" s="142">
        <f>'同行援護'!Q42</f>
        <v>169</v>
      </c>
      <c r="Z42" s="84">
        <f>'同行援護'!R42</f>
        <v>8</v>
      </c>
      <c r="AA42" s="143">
        <f>'同行援護'!S42</f>
        <v>178</v>
      </c>
      <c r="AB42" s="107">
        <f>'同行援護'!T42</f>
        <v>9</v>
      </c>
      <c r="AC42" s="144">
        <f>'同行援護'!U42</f>
        <v>188</v>
      </c>
      <c r="AD42" s="50">
        <f>'行動援護'!V42</f>
        <v>0</v>
      </c>
      <c r="AE42" s="47">
        <f>'行動援護'!W42</f>
        <v>0</v>
      </c>
      <c r="AF42" s="49">
        <f>'行動援護'!X42</f>
        <v>0</v>
      </c>
      <c r="AG42" s="139">
        <f>'行動援護'!Y42</f>
        <v>0</v>
      </c>
      <c r="AH42" s="50">
        <f>'行動援護'!Z42</f>
        <v>0</v>
      </c>
      <c r="AI42" s="50">
        <f>'行動援護'!AA42</f>
        <v>0</v>
      </c>
      <c r="AJ42" s="48">
        <f>'重度障がい者等包括支援'!AB43</f>
        <v>0</v>
      </c>
      <c r="AK42" s="140">
        <f>'重度障がい者等包括支援'!AC43</f>
        <v>0</v>
      </c>
      <c r="AL42" s="46">
        <f>'重度障がい者等包括支援'!AD43</f>
        <v>0</v>
      </c>
      <c r="AM42" s="141">
        <f>'重度障がい者等包括支援'!AE43</f>
        <v>0</v>
      </c>
      <c r="AN42" s="47">
        <f>'重度障がい者等包括支援'!AF43</f>
        <v>0</v>
      </c>
      <c r="AO42" s="141">
        <f>'重度障がい者等包括支援'!AG43</f>
        <v>0</v>
      </c>
    </row>
    <row r="43" spans="2:41" s="30" customFormat="1" ht="24.75" customHeight="1">
      <c r="B43" s="29" t="s">
        <v>33</v>
      </c>
      <c r="C43" s="49">
        <f t="shared" si="1"/>
        <v>980</v>
      </c>
      <c r="D43" s="126">
        <f t="shared" si="2"/>
        <v>19700</v>
      </c>
      <c r="E43" s="49">
        <f t="shared" si="3"/>
        <v>1024</v>
      </c>
      <c r="F43" s="126">
        <f t="shared" si="4"/>
        <v>21050</v>
      </c>
      <c r="G43" s="49">
        <f t="shared" si="5"/>
        <v>1075</v>
      </c>
      <c r="H43" s="127">
        <f t="shared" si="6"/>
        <v>22550</v>
      </c>
      <c r="I43" s="74">
        <f>'居宅介護'!AC43</f>
        <v>833</v>
      </c>
      <c r="J43" s="121">
        <f>'居宅介護'!AD43</f>
        <v>11602</v>
      </c>
      <c r="K43" s="75">
        <f>'居宅介護'!AE43</f>
        <v>881</v>
      </c>
      <c r="L43" s="122">
        <f>'居宅介護'!AF43</f>
        <v>12397</v>
      </c>
      <c r="M43" s="76">
        <f>'居宅介護'!AG43</f>
        <v>934</v>
      </c>
      <c r="N43" s="121">
        <f>'居宅介護'!AH43</f>
        <v>13280</v>
      </c>
      <c r="O43" s="101">
        <f>'重度訪問介護'!V43</f>
        <v>56</v>
      </c>
      <c r="P43" s="124">
        <f>'重度訪問介護'!W43</f>
        <v>5734</v>
      </c>
      <c r="Q43" s="102">
        <f>'重度訪問介護'!X43</f>
        <v>56</v>
      </c>
      <c r="R43" s="125">
        <f>'重度訪問介護'!Y43</f>
        <v>6277</v>
      </c>
      <c r="S43" s="103">
        <f>'重度訪問介護'!Z43</f>
        <v>58</v>
      </c>
      <c r="T43" s="124">
        <f>'重度訪問介護'!AA43</f>
        <v>6881</v>
      </c>
      <c r="U43" s="68"/>
      <c r="V43" s="69"/>
      <c r="W43" s="58" t="s">
        <v>33</v>
      </c>
      <c r="X43" s="84">
        <f>'同行援護'!P43</f>
        <v>87</v>
      </c>
      <c r="Y43" s="142">
        <f>'同行援護'!Q43</f>
        <v>2273</v>
      </c>
      <c r="Z43" s="84">
        <f>'同行援護'!R43</f>
        <v>83</v>
      </c>
      <c r="AA43" s="143">
        <f>'同行援護'!S43</f>
        <v>2285</v>
      </c>
      <c r="AB43" s="107">
        <f>'同行援護'!T43</f>
        <v>79</v>
      </c>
      <c r="AC43" s="144">
        <f>'同行援護'!U43</f>
        <v>2298</v>
      </c>
      <c r="AD43" s="50">
        <f>'行動援護'!V43</f>
        <v>4</v>
      </c>
      <c r="AE43" s="47">
        <f>'行動援護'!W43</f>
        <v>91</v>
      </c>
      <c r="AF43" s="49">
        <f>'行動援護'!X43</f>
        <v>4</v>
      </c>
      <c r="AG43" s="139">
        <f>'行動援護'!Y43</f>
        <v>91</v>
      </c>
      <c r="AH43" s="50">
        <f>'行動援護'!Z43</f>
        <v>4</v>
      </c>
      <c r="AI43" s="50">
        <f>'行動援護'!AA43</f>
        <v>91</v>
      </c>
      <c r="AJ43" s="48">
        <f>'重度障がい者等包括支援'!AB44</f>
        <v>0</v>
      </c>
      <c r="AK43" s="140">
        <f>'重度障がい者等包括支援'!AC44</f>
        <v>0</v>
      </c>
      <c r="AL43" s="46">
        <f>'重度障がい者等包括支援'!AD44</f>
        <v>0</v>
      </c>
      <c r="AM43" s="141">
        <f>'重度障がい者等包括支援'!AE44</f>
        <v>0</v>
      </c>
      <c r="AN43" s="47">
        <f>'重度障がい者等包括支援'!AF44</f>
        <v>0</v>
      </c>
      <c r="AO43" s="141">
        <f>'重度障がい者等包括支援'!AG44</f>
        <v>0</v>
      </c>
    </row>
    <row r="44" spans="2:41" s="30" customFormat="1" ht="24.75" customHeight="1">
      <c r="B44" s="29" t="s">
        <v>34</v>
      </c>
      <c r="C44" s="49">
        <f t="shared" si="1"/>
        <v>228</v>
      </c>
      <c r="D44" s="126">
        <f t="shared" si="2"/>
        <v>5715</v>
      </c>
      <c r="E44" s="49">
        <f t="shared" si="3"/>
        <v>236</v>
      </c>
      <c r="F44" s="126">
        <f t="shared" si="4"/>
        <v>5958</v>
      </c>
      <c r="G44" s="49">
        <f t="shared" si="5"/>
        <v>238</v>
      </c>
      <c r="H44" s="127">
        <f t="shared" si="6"/>
        <v>5977</v>
      </c>
      <c r="I44" s="74">
        <f>'居宅介護'!AC44</f>
        <v>178</v>
      </c>
      <c r="J44" s="121">
        <f>'居宅介護'!AD44</f>
        <v>2831</v>
      </c>
      <c r="K44" s="75">
        <f>'居宅介護'!AE44</f>
        <v>184</v>
      </c>
      <c r="L44" s="122">
        <f>'居宅介護'!AF44</f>
        <v>2907</v>
      </c>
      <c r="M44" s="76">
        <f>'居宅介護'!AG44</f>
        <v>186</v>
      </c>
      <c r="N44" s="121">
        <f>'居宅介護'!AH44</f>
        <v>2926</v>
      </c>
      <c r="O44" s="101">
        <f>'重度訪問介護'!V44</f>
        <v>12</v>
      </c>
      <c r="P44" s="124">
        <f>'重度訪問介護'!W44</f>
        <v>1571</v>
      </c>
      <c r="Q44" s="102">
        <f>'重度訪問介護'!X44</f>
        <v>13</v>
      </c>
      <c r="R44" s="125">
        <f>'重度訪問介護'!Y44</f>
        <v>1702</v>
      </c>
      <c r="S44" s="103">
        <f>'重度訪問介護'!Z44</f>
        <v>13</v>
      </c>
      <c r="T44" s="124">
        <f>'重度訪問介護'!AA44</f>
        <v>1702</v>
      </c>
      <c r="U44" s="68"/>
      <c r="V44" s="69"/>
      <c r="W44" s="58" t="s">
        <v>34</v>
      </c>
      <c r="X44" s="84">
        <f>'同行援護'!P44</f>
        <v>37</v>
      </c>
      <c r="Y44" s="142">
        <f>'同行援護'!Q44</f>
        <v>1308</v>
      </c>
      <c r="Z44" s="84">
        <f>'同行援護'!R44</f>
        <v>38</v>
      </c>
      <c r="AA44" s="143">
        <f>'同行援護'!S44</f>
        <v>1344</v>
      </c>
      <c r="AB44" s="107">
        <f>'同行援護'!T44</f>
        <v>38</v>
      </c>
      <c r="AC44" s="144">
        <f>'同行援護'!U44</f>
        <v>1344</v>
      </c>
      <c r="AD44" s="50">
        <f>'行動援護'!V44</f>
        <v>1</v>
      </c>
      <c r="AE44" s="47">
        <f>'行動援護'!W44</f>
        <v>5</v>
      </c>
      <c r="AF44" s="49">
        <f>'行動援護'!X44</f>
        <v>1</v>
      </c>
      <c r="AG44" s="139">
        <f>'行動援護'!Y44</f>
        <v>5</v>
      </c>
      <c r="AH44" s="50">
        <f>'行動援護'!Z44</f>
        <v>1</v>
      </c>
      <c r="AI44" s="50">
        <f>'行動援護'!AA44</f>
        <v>5</v>
      </c>
      <c r="AJ44" s="48">
        <f>'重度障がい者等包括支援'!AB45</f>
        <v>0</v>
      </c>
      <c r="AK44" s="140">
        <f>'重度障がい者等包括支援'!AC45</f>
        <v>0</v>
      </c>
      <c r="AL44" s="46">
        <f>'重度障がい者等包括支援'!AD45</f>
        <v>0</v>
      </c>
      <c r="AM44" s="141">
        <f>'重度障がい者等包括支援'!AE45</f>
        <v>0</v>
      </c>
      <c r="AN44" s="47">
        <f>'重度障がい者等包括支援'!AF45</f>
        <v>0</v>
      </c>
      <c r="AO44" s="141">
        <f>'重度障がい者等包括支援'!AG45</f>
        <v>0</v>
      </c>
    </row>
    <row r="45" spans="2:41" s="30" customFormat="1" ht="24.75" customHeight="1">
      <c r="B45" s="29" t="s">
        <v>35</v>
      </c>
      <c r="C45" s="49">
        <f t="shared" si="1"/>
        <v>418</v>
      </c>
      <c r="D45" s="126">
        <f t="shared" si="2"/>
        <v>9913.965750696932</v>
      </c>
      <c r="E45" s="49">
        <f t="shared" si="3"/>
        <v>445</v>
      </c>
      <c r="F45" s="126">
        <f t="shared" si="4"/>
        <v>10583.226828878207</v>
      </c>
      <c r="G45" s="49">
        <f t="shared" si="5"/>
        <v>473</v>
      </c>
      <c r="H45" s="127">
        <f t="shared" si="6"/>
        <v>11416.103768494013</v>
      </c>
      <c r="I45" s="74">
        <f>'居宅介護'!AC45</f>
        <v>365</v>
      </c>
      <c r="J45" s="121">
        <f>'居宅介護'!AD45</f>
        <v>6484</v>
      </c>
      <c r="K45" s="75">
        <f>'居宅介護'!AE45</f>
        <v>388</v>
      </c>
      <c r="L45" s="122">
        <f>'居宅介護'!AF45</f>
        <v>6904.2084497463875</v>
      </c>
      <c r="M45" s="76">
        <f>'居宅介護'!AG45</f>
        <v>411</v>
      </c>
      <c r="N45" s="121">
        <f>'居宅介護'!AH45</f>
        <v>7325.3327609273065</v>
      </c>
      <c r="O45" s="101">
        <f>'重度訪問介護'!V45</f>
        <v>14</v>
      </c>
      <c r="P45" s="124">
        <f>'重度訪問介護'!W45</f>
        <v>2694</v>
      </c>
      <c r="Q45" s="102">
        <f>'重度訪問介護'!X45</f>
        <v>15</v>
      </c>
      <c r="R45" s="125">
        <f>'重度訪問介護'!Y45</f>
        <v>2890.6499999999996</v>
      </c>
      <c r="S45" s="103">
        <f>'重度訪問介護'!Z45</f>
        <v>17</v>
      </c>
      <c r="T45" s="124">
        <f>'重度訪問介護'!AA45</f>
        <v>3250</v>
      </c>
      <c r="U45" s="68"/>
      <c r="V45" s="69"/>
      <c r="W45" s="58" t="s">
        <v>35</v>
      </c>
      <c r="X45" s="84">
        <f>'同行援護'!P45</f>
        <v>37</v>
      </c>
      <c r="Y45" s="142">
        <f>'同行援護'!Q45</f>
        <v>646.2990840302667</v>
      </c>
      <c r="Z45" s="84">
        <f>'同行援護'!R45</f>
        <v>40</v>
      </c>
      <c r="AA45" s="143">
        <f>'同行援護'!S45</f>
        <v>698.7017124651533</v>
      </c>
      <c r="AB45" s="107">
        <f>'同行援護'!T45</f>
        <v>43</v>
      </c>
      <c r="AC45" s="144">
        <f>'同行援護'!U45</f>
        <v>751.1043409000398</v>
      </c>
      <c r="AD45" s="50">
        <f>'行動援護'!V45</f>
        <v>2</v>
      </c>
      <c r="AE45" s="47">
        <f>'行動援護'!W45</f>
        <v>89.66666666666667</v>
      </c>
      <c r="AF45" s="49">
        <f>'行動援護'!X45</f>
        <v>2</v>
      </c>
      <c r="AG45" s="139">
        <f>'行動援護'!Y45</f>
        <v>89.66666666666667</v>
      </c>
      <c r="AH45" s="50">
        <f>'行動援護'!Z45</f>
        <v>2</v>
      </c>
      <c r="AI45" s="50">
        <f>'行動援護'!AA45</f>
        <v>89.66666666666667</v>
      </c>
      <c r="AJ45" s="48">
        <f>'重度障がい者等包括支援'!AB46</f>
        <v>0</v>
      </c>
      <c r="AK45" s="140">
        <f>'重度障がい者等包括支援'!AC46</f>
        <v>0</v>
      </c>
      <c r="AL45" s="46">
        <f>'重度障がい者等包括支援'!AD46</f>
        <v>0</v>
      </c>
      <c r="AM45" s="141">
        <f>'重度障がい者等包括支援'!AE46</f>
        <v>0</v>
      </c>
      <c r="AN45" s="47">
        <f>'重度障がい者等包括支援'!AF46</f>
        <v>0</v>
      </c>
      <c r="AO45" s="141">
        <f>'重度障がい者等包括支援'!AG46</f>
        <v>0</v>
      </c>
    </row>
    <row r="46" spans="2:41" s="30" customFormat="1" ht="24.75" customHeight="1">
      <c r="B46" s="29" t="s">
        <v>36</v>
      </c>
      <c r="C46" s="49">
        <f t="shared" si="1"/>
        <v>234</v>
      </c>
      <c r="D46" s="126">
        <f t="shared" si="2"/>
        <v>5630</v>
      </c>
      <c r="E46" s="49">
        <f t="shared" si="3"/>
        <v>240</v>
      </c>
      <c r="F46" s="126">
        <f t="shared" si="4"/>
        <v>5727</v>
      </c>
      <c r="G46" s="49">
        <f t="shared" si="5"/>
        <v>247</v>
      </c>
      <c r="H46" s="127">
        <f t="shared" si="6"/>
        <v>5831</v>
      </c>
      <c r="I46" s="74">
        <f>'居宅介護'!AC46</f>
        <v>181</v>
      </c>
      <c r="J46" s="121">
        <f>'居宅介護'!AD46</f>
        <v>2668</v>
      </c>
      <c r="K46" s="75">
        <f>'居宅介護'!AE46</f>
        <v>186</v>
      </c>
      <c r="L46" s="122">
        <f>'居宅介護'!AF46</f>
        <v>2715</v>
      </c>
      <c r="M46" s="76">
        <f>'居宅介護'!AG46</f>
        <v>191</v>
      </c>
      <c r="N46" s="121">
        <f>'居宅介護'!AH46</f>
        <v>2766</v>
      </c>
      <c r="O46" s="101">
        <f>'重度訪問介護'!V46</f>
        <v>10</v>
      </c>
      <c r="P46" s="124">
        <f>'重度訪問介護'!W46</f>
        <v>1684</v>
      </c>
      <c r="Q46" s="102">
        <f>'重度訪問介護'!X46</f>
        <v>10</v>
      </c>
      <c r="R46" s="125">
        <f>'重度訪問介護'!Y46</f>
        <v>1684</v>
      </c>
      <c r="S46" s="103">
        <f>'重度訪問介護'!Z46</f>
        <v>10</v>
      </c>
      <c r="T46" s="124">
        <f>'重度訪問介護'!AA46</f>
        <v>1684</v>
      </c>
      <c r="U46" s="68"/>
      <c r="V46" s="69"/>
      <c r="W46" s="58" t="s">
        <v>36</v>
      </c>
      <c r="X46" s="84">
        <f>'同行援護'!P46</f>
        <v>22</v>
      </c>
      <c r="Y46" s="142">
        <f>'同行援護'!Q46</f>
        <v>555</v>
      </c>
      <c r="Z46" s="84">
        <f>'同行援護'!R46</f>
        <v>22</v>
      </c>
      <c r="AA46" s="143">
        <f>'同行援護'!S46</f>
        <v>555</v>
      </c>
      <c r="AB46" s="107">
        <f>'同行援護'!T46</f>
        <v>22</v>
      </c>
      <c r="AC46" s="144">
        <f>'同行援護'!U46</f>
        <v>555</v>
      </c>
      <c r="AD46" s="50">
        <f>'行動援護'!V46</f>
        <v>21</v>
      </c>
      <c r="AE46" s="47">
        <f>'行動援護'!W46</f>
        <v>723</v>
      </c>
      <c r="AF46" s="49">
        <f>'行動援護'!X46</f>
        <v>22</v>
      </c>
      <c r="AG46" s="139">
        <f>'行動援護'!Y46</f>
        <v>773</v>
      </c>
      <c r="AH46" s="50">
        <f>'行動援護'!Z46</f>
        <v>24</v>
      </c>
      <c r="AI46" s="50">
        <f>'行動援護'!AA46</f>
        <v>826</v>
      </c>
      <c r="AJ46" s="48">
        <f>'重度障がい者等包括支援'!AB47</f>
        <v>0</v>
      </c>
      <c r="AK46" s="140">
        <f>'重度障がい者等包括支援'!AC47</f>
        <v>0</v>
      </c>
      <c r="AL46" s="46">
        <f>'重度障がい者等包括支援'!AD47</f>
        <v>0</v>
      </c>
      <c r="AM46" s="141">
        <f>'重度障がい者等包括支援'!AE47</f>
        <v>0</v>
      </c>
      <c r="AN46" s="47">
        <f>'重度障がい者等包括支援'!AF47</f>
        <v>0</v>
      </c>
      <c r="AO46" s="141">
        <f>'重度障がい者等包括支援'!AG47</f>
        <v>0</v>
      </c>
    </row>
    <row r="47" spans="2:41" s="30" customFormat="1" ht="24.75" customHeight="1">
      <c r="B47" s="29" t="s">
        <v>37</v>
      </c>
      <c r="C47" s="49">
        <f t="shared" si="1"/>
        <v>197</v>
      </c>
      <c r="D47" s="126">
        <f t="shared" si="2"/>
        <v>4405</v>
      </c>
      <c r="E47" s="49">
        <f t="shared" si="3"/>
        <v>198</v>
      </c>
      <c r="F47" s="126">
        <f t="shared" si="4"/>
        <v>4491</v>
      </c>
      <c r="G47" s="49">
        <f t="shared" si="5"/>
        <v>199</v>
      </c>
      <c r="H47" s="127">
        <f t="shared" si="6"/>
        <v>4576</v>
      </c>
      <c r="I47" s="74">
        <f>'居宅介護'!AC47</f>
        <v>158</v>
      </c>
      <c r="J47" s="121">
        <f>'居宅介護'!AD47</f>
        <v>2914</v>
      </c>
      <c r="K47" s="75">
        <f>'居宅介護'!AE47</f>
        <v>158</v>
      </c>
      <c r="L47" s="122">
        <f>'居宅介護'!AF47</f>
        <v>2914</v>
      </c>
      <c r="M47" s="76">
        <f>'居宅介護'!AG47</f>
        <v>158</v>
      </c>
      <c r="N47" s="121">
        <f>'居宅介護'!AH47</f>
        <v>2914</v>
      </c>
      <c r="O47" s="101">
        <f>'重度訪問介護'!V47</f>
        <v>1</v>
      </c>
      <c r="P47" s="124">
        <f>'重度訪問介護'!W47</f>
        <v>74</v>
      </c>
      <c r="Q47" s="102">
        <f>'重度訪問介護'!X47</f>
        <v>1</v>
      </c>
      <c r="R47" s="125">
        <f>'重度訪問介護'!Y47</f>
        <v>74</v>
      </c>
      <c r="S47" s="103">
        <f>'重度訪問介護'!Z47</f>
        <v>1</v>
      </c>
      <c r="T47" s="124">
        <f>'重度訪問介護'!AA47</f>
        <v>74</v>
      </c>
      <c r="U47" s="68"/>
      <c r="V47" s="69"/>
      <c r="W47" s="58" t="s">
        <v>37</v>
      </c>
      <c r="X47" s="84">
        <f>'同行援護'!P47</f>
        <v>26</v>
      </c>
      <c r="Y47" s="142">
        <f>'同行援護'!Q47</f>
        <v>827</v>
      </c>
      <c r="Z47" s="84">
        <f>'同行援護'!R47</f>
        <v>26</v>
      </c>
      <c r="AA47" s="143">
        <f>'同行援護'!S47</f>
        <v>827</v>
      </c>
      <c r="AB47" s="107">
        <f>'同行援護'!T47</f>
        <v>26</v>
      </c>
      <c r="AC47" s="144">
        <f>'同行援護'!U47</f>
        <v>827</v>
      </c>
      <c r="AD47" s="50">
        <f>'行動援護'!V47</f>
        <v>12</v>
      </c>
      <c r="AE47" s="47">
        <f>'行動援護'!W47</f>
        <v>590</v>
      </c>
      <c r="AF47" s="49">
        <f>'行動援護'!X47</f>
        <v>13</v>
      </c>
      <c r="AG47" s="139">
        <f>'行動援護'!Y47</f>
        <v>676</v>
      </c>
      <c r="AH47" s="50">
        <f>'行動援護'!Z47</f>
        <v>14</v>
      </c>
      <c r="AI47" s="50">
        <f>'行動援護'!AA47</f>
        <v>761</v>
      </c>
      <c r="AJ47" s="48">
        <f>'重度障がい者等包括支援'!AB48</f>
        <v>0</v>
      </c>
      <c r="AK47" s="140">
        <f>'重度障がい者等包括支援'!AC48</f>
        <v>0</v>
      </c>
      <c r="AL47" s="46">
        <f>'重度障がい者等包括支援'!AD48</f>
        <v>0</v>
      </c>
      <c r="AM47" s="141">
        <f>'重度障がい者等包括支援'!AE48</f>
        <v>0</v>
      </c>
      <c r="AN47" s="47">
        <f>'重度障がい者等包括支援'!AF48</f>
        <v>0</v>
      </c>
      <c r="AO47" s="141">
        <f>'重度障がい者等包括支援'!AG48</f>
        <v>0</v>
      </c>
    </row>
    <row r="48" spans="2:41" s="30" customFormat="1" ht="24.75" customHeight="1">
      <c r="B48" s="29" t="s">
        <v>38</v>
      </c>
      <c r="C48" s="49">
        <f t="shared" si="1"/>
        <v>92</v>
      </c>
      <c r="D48" s="126">
        <f t="shared" si="2"/>
        <v>2255</v>
      </c>
      <c r="E48" s="49">
        <f t="shared" si="3"/>
        <v>95</v>
      </c>
      <c r="F48" s="126">
        <f t="shared" si="4"/>
        <v>2368</v>
      </c>
      <c r="G48" s="49">
        <f t="shared" si="5"/>
        <v>97</v>
      </c>
      <c r="H48" s="127">
        <f t="shared" si="6"/>
        <v>2486</v>
      </c>
      <c r="I48" s="74">
        <f>'居宅介護'!AC48</f>
        <v>69</v>
      </c>
      <c r="J48" s="121">
        <f>'居宅介護'!AD48</f>
        <v>927</v>
      </c>
      <c r="K48" s="75">
        <f>'居宅介護'!AE48</f>
        <v>70</v>
      </c>
      <c r="L48" s="122">
        <f>'居宅介護'!AF48</f>
        <v>938</v>
      </c>
      <c r="M48" s="76">
        <f>'居宅介護'!AG48</f>
        <v>70</v>
      </c>
      <c r="N48" s="121">
        <f>'居宅介護'!AH48</f>
        <v>938</v>
      </c>
      <c r="O48" s="101">
        <f>'重度訪問介護'!V48</f>
        <v>11</v>
      </c>
      <c r="P48" s="124">
        <f>'重度訪問介護'!W48</f>
        <v>1100</v>
      </c>
      <c r="Q48" s="102">
        <f>'重度訪問介護'!X48</f>
        <v>12</v>
      </c>
      <c r="R48" s="125">
        <f>'重度訪問介護'!Y48</f>
        <v>1170</v>
      </c>
      <c r="S48" s="103">
        <f>'重度訪問介護'!Z48</f>
        <v>13</v>
      </c>
      <c r="T48" s="124">
        <f>'重度訪問介護'!AA48</f>
        <v>1240</v>
      </c>
      <c r="U48" s="68"/>
      <c r="V48" s="69"/>
      <c r="W48" s="58" t="s">
        <v>38</v>
      </c>
      <c r="X48" s="84">
        <f>'同行援護'!P48</f>
        <v>12</v>
      </c>
      <c r="Y48" s="142">
        <f>'同行援護'!Q48</f>
        <v>228</v>
      </c>
      <c r="Z48" s="84">
        <f>'同行援護'!R48</f>
        <v>13</v>
      </c>
      <c r="AA48" s="143">
        <f>'同行援護'!S48</f>
        <v>260</v>
      </c>
      <c r="AB48" s="107">
        <f>'同行援護'!T48</f>
        <v>14</v>
      </c>
      <c r="AC48" s="144">
        <f>'同行援護'!U48</f>
        <v>308</v>
      </c>
      <c r="AD48" s="50">
        <f>'行動援護'!V48</f>
        <v>0</v>
      </c>
      <c r="AE48" s="47">
        <f>'行動援護'!W48</f>
        <v>0</v>
      </c>
      <c r="AF48" s="49">
        <f>'行動援護'!X48</f>
        <v>0</v>
      </c>
      <c r="AG48" s="139">
        <f>'行動援護'!Y48</f>
        <v>0</v>
      </c>
      <c r="AH48" s="50">
        <f>'行動援護'!Z48</f>
        <v>0</v>
      </c>
      <c r="AI48" s="50">
        <f>'行動援護'!AA48</f>
        <v>0</v>
      </c>
      <c r="AJ48" s="48">
        <f>'重度障がい者等包括支援'!AB49</f>
        <v>0</v>
      </c>
      <c r="AK48" s="140">
        <f>'重度障がい者等包括支援'!AC49</f>
        <v>0</v>
      </c>
      <c r="AL48" s="46">
        <f>'重度障がい者等包括支援'!AD49</f>
        <v>0</v>
      </c>
      <c r="AM48" s="141">
        <f>'重度障がい者等包括支援'!AE49</f>
        <v>0</v>
      </c>
      <c r="AN48" s="47">
        <f>'重度障がい者等包括支援'!AF49</f>
        <v>0</v>
      </c>
      <c r="AO48" s="141">
        <f>'重度障がい者等包括支援'!AG49</f>
        <v>0</v>
      </c>
    </row>
    <row r="49" spans="2:41" s="30" customFormat="1" ht="24.75" customHeight="1">
      <c r="B49" s="29" t="s">
        <v>39</v>
      </c>
      <c r="C49" s="49">
        <f t="shared" si="1"/>
        <v>30</v>
      </c>
      <c r="D49" s="126">
        <f t="shared" si="2"/>
        <v>681</v>
      </c>
      <c r="E49" s="49">
        <f t="shared" si="3"/>
        <v>31</v>
      </c>
      <c r="F49" s="126">
        <f t="shared" si="4"/>
        <v>719</v>
      </c>
      <c r="G49" s="49">
        <f t="shared" si="5"/>
        <v>28</v>
      </c>
      <c r="H49" s="127">
        <f t="shared" si="6"/>
        <v>672</v>
      </c>
      <c r="I49" s="74">
        <f>'居宅介護'!AC49</f>
        <v>25</v>
      </c>
      <c r="J49" s="121">
        <f>'居宅介護'!AD49</f>
        <v>484</v>
      </c>
      <c r="K49" s="75">
        <f>'居宅介護'!AE49</f>
        <v>25</v>
      </c>
      <c r="L49" s="122">
        <f>'居宅介護'!AF49</f>
        <v>482</v>
      </c>
      <c r="M49" s="76">
        <f>'居宅介護'!AG49</f>
        <v>22</v>
      </c>
      <c r="N49" s="128">
        <f>'居宅介護'!AH49</f>
        <v>435</v>
      </c>
      <c r="O49" s="101">
        <f>'重度訪問介護'!V49</f>
        <v>0</v>
      </c>
      <c r="P49" s="124">
        <f>'重度訪問介護'!W49</f>
        <v>0</v>
      </c>
      <c r="Q49" s="102">
        <f>'重度訪問介護'!X49</f>
        <v>0</v>
      </c>
      <c r="R49" s="125">
        <f>'重度訪問介護'!Y49</f>
        <v>0</v>
      </c>
      <c r="S49" s="103">
        <f>'重度訪問介護'!Z49</f>
        <v>0</v>
      </c>
      <c r="T49" s="124">
        <f>'重度訪問介護'!AA49</f>
        <v>0</v>
      </c>
      <c r="U49" s="68"/>
      <c r="V49" s="69"/>
      <c r="W49" s="58" t="s">
        <v>39</v>
      </c>
      <c r="X49" s="84">
        <f>'同行援護'!P49</f>
        <v>5</v>
      </c>
      <c r="Y49" s="142">
        <f>'同行援護'!Q49</f>
        <v>197</v>
      </c>
      <c r="Z49" s="84">
        <f>'同行援護'!R49</f>
        <v>6</v>
      </c>
      <c r="AA49" s="143">
        <f>'同行援護'!S49</f>
        <v>237</v>
      </c>
      <c r="AB49" s="107">
        <f>'同行援護'!T49</f>
        <v>6</v>
      </c>
      <c r="AC49" s="144">
        <f>'同行援護'!U49</f>
        <v>237</v>
      </c>
      <c r="AD49" s="50">
        <f>'行動援護'!V49</f>
        <v>0</v>
      </c>
      <c r="AE49" s="47">
        <f>'行動援護'!W49</f>
        <v>0</v>
      </c>
      <c r="AF49" s="49">
        <f>'行動援護'!X49</f>
        <v>0</v>
      </c>
      <c r="AG49" s="139">
        <f>'行動援護'!Y49</f>
        <v>0</v>
      </c>
      <c r="AH49" s="50">
        <f>'行動援護'!Z49</f>
        <v>0</v>
      </c>
      <c r="AI49" s="50">
        <f>'行動援護'!AA49</f>
        <v>0</v>
      </c>
      <c r="AJ49" s="48">
        <f>'重度障がい者等包括支援'!AB50</f>
        <v>0</v>
      </c>
      <c r="AK49" s="140">
        <f>'重度障がい者等包括支援'!AC50</f>
        <v>0</v>
      </c>
      <c r="AL49" s="46">
        <f>'重度障がい者等包括支援'!AD50</f>
        <v>0</v>
      </c>
      <c r="AM49" s="141">
        <f>'重度障がい者等包括支援'!AE50</f>
        <v>0</v>
      </c>
      <c r="AN49" s="47">
        <f>'重度障がい者等包括支援'!AF50</f>
        <v>0</v>
      </c>
      <c r="AO49" s="141">
        <f>'重度障がい者等包括支援'!AG50</f>
        <v>0</v>
      </c>
    </row>
    <row r="50" spans="2:41" s="30" customFormat="1" ht="24.75" customHeight="1" thickBot="1">
      <c r="B50" s="31" t="s">
        <v>40</v>
      </c>
      <c r="C50" s="51">
        <f t="shared" si="1"/>
        <v>63</v>
      </c>
      <c r="D50" s="129">
        <f t="shared" si="2"/>
        <v>1388</v>
      </c>
      <c r="E50" s="51">
        <f t="shared" si="3"/>
        <v>63</v>
      </c>
      <c r="F50" s="129">
        <f t="shared" si="4"/>
        <v>1388</v>
      </c>
      <c r="G50" s="51">
        <f t="shared" si="5"/>
        <v>63</v>
      </c>
      <c r="H50" s="130">
        <f t="shared" si="6"/>
        <v>1388</v>
      </c>
      <c r="I50" s="77">
        <f>'居宅介護'!AC50</f>
        <v>51</v>
      </c>
      <c r="J50" s="131">
        <f>'居宅介護'!AD50</f>
        <v>1118</v>
      </c>
      <c r="K50" s="78">
        <f>'居宅介護'!AE50</f>
        <v>51</v>
      </c>
      <c r="L50" s="132">
        <f>'居宅介護'!AF50</f>
        <v>1118</v>
      </c>
      <c r="M50" s="79">
        <f>'居宅介護'!AG50</f>
        <v>51</v>
      </c>
      <c r="N50" s="133">
        <f>'居宅介護'!AH50</f>
        <v>1118</v>
      </c>
      <c r="O50" s="101">
        <f>'重度訪問介護'!V50</f>
        <v>1</v>
      </c>
      <c r="P50" s="124">
        <f>'重度訪問介護'!W50</f>
        <v>3</v>
      </c>
      <c r="Q50" s="102">
        <f>'重度訪問介護'!X50</f>
        <v>1</v>
      </c>
      <c r="R50" s="125">
        <f>'重度訪問介護'!Y50</f>
        <v>3</v>
      </c>
      <c r="S50" s="103">
        <f>'重度訪問介護'!Z50</f>
        <v>1</v>
      </c>
      <c r="T50" s="124">
        <f>'重度訪問介護'!AA50</f>
        <v>3</v>
      </c>
      <c r="U50" s="68"/>
      <c r="V50" s="69"/>
      <c r="W50" s="59" t="s">
        <v>40</v>
      </c>
      <c r="X50" s="105">
        <f>'同行援護'!P50</f>
        <v>8</v>
      </c>
      <c r="Y50" s="145">
        <f>'同行援護'!Q50</f>
        <v>211</v>
      </c>
      <c r="Z50" s="105">
        <f>'同行援護'!R50</f>
        <v>8</v>
      </c>
      <c r="AA50" s="146">
        <f>'同行援護'!S50</f>
        <v>211</v>
      </c>
      <c r="AB50" s="108">
        <f>'同行援護'!T50</f>
        <v>8</v>
      </c>
      <c r="AC50" s="147">
        <f>'同行援護'!U50</f>
        <v>211</v>
      </c>
      <c r="AD50" s="83">
        <f>'行動援護'!V50</f>
        <v>3</v>
      </c>
      <c r="AE50" s="148">
        <f>'行動援護'!W50</f>
        <v>56</v>
      </c>
      <c r="AF50" s="51">
        <f>'行動援護'!X50</f>
        <v>3</v>
      </c>
      <c r="AG50" s="149">
        <f>'行動援護'!Y50</f>
        <v>56</v>
      </c>
      <c r="AH50" s="83">
        <f>'行動援護'!Z50</f>
        <v>3</v>
      </c>
      <c r="AI50" s="150">
        <f>'行動援護'!AA50</f>
        <v>56</v>
      </c>
      <c r="AJ50" s="48">
        <f>'重度障がい者等包括支援'!AB51</f>
        <v>0</v>
      </c>
      <c r="AK50" s="140">
        <f>'重度障がい者等包括支援'!AC51</f>
        <v>0</v>
      </c>
      <c r="AL50" s="46">
        <f>'重度障がい者等包括支援'!AD51</f>
        <v>0</v>
      </c>
      <c r="AM50" s="141">
        <f>'重度障がい者等包括支援'!AE51</f>
        <v>0</v>
      </c>
      <c r="AN50" s="47">
        <f>'重度障がい者等包括支援'!AF51</f>
        <v>0</v>
      </c>
      <c r="AO50" s="141">
        <f>'重度障がい者等包括支援'!AG51</f>
        <v>0</v>
      </c>
    </row>
    <row r="51" spans="2:41" s="33" customFormat="1" ht="46.5" customHeight="1" thickBot="1">
      <c r="B51" s="32" t="s">
        <v>43</v>
      </c>
      <c r="C51" s="35">
        <f aca="true" t="shared" si="8" ref="C51:T51">SUM(C8:C50)</f>
        <v>41200</v>
      </c>
      <c r="D51" s="36">
        <f t="shared" si="8"/>
        <v>1181371.9657506968</v>
      </c>
      <c r="E51" s="35">
        <f t="shared" si="8"/>
        <v>43001</v>
      </c>
      <c r="F51" s="36">
        <f t="shared" si="8"/>
        <v>1227466.2268288783</v>
      </c>
      <c r="G51" s="35">
        <f t="shared" si="8"/>
        <v>44506</v>
      </c>
      <c r="H51" s="36">
        <f t="shared" si="8"/>
        <v>1270247.103768494</v>
      </c>
      <c r="I51" s="80">
        <f t="shared" si="8"/>
        <v>33449</v>
      </c>
      <c r="J51" s="134">
        <f t="shared" si="8"/>
        <v>620643</v>
      </c>
      <c r="K51" s="81">
        <f t="shared" si="8"/>
        <v>34993</v>
      </c>
      <c r="L51" s="134">
        <f t="shared" si="8"/>
        <v>652968.2084497464</v>
      </c>
      <c r="M51" s="81">
        <f t="shared" si="8"/>
        <v>36204</v>
      </c>
      <c r="N51" s="135">
        <f t="shared" si="8"/>
        <v>680402.3327609273</v>
      </c>
      <c r="O51" s="38">
        <f t="shared" si="8"/>
        <v>2894</v>
      </c>
      <c r="P51" s="36">
        <f t="shared" si="8"/>
        <v>432042</v>
      </c>
      <c r="Q51" s="35">
        <f t="shared" si="8"/>
        <v>2949</v>
      </c>
      <c r="R51" s="36">
        <f t="shared" si="8"/>
        <v>440639.65</v>
      </c>
      <c r="S51" s="35">
        <f t="shared" si="8"/>
        <v>3011</v>
      </c>
      <c r="T51" s="36">
        <f t="shared" si="8"/>
        <v>450252</v>
      </c>
      <c r="U51" s="70"/>
      <c r="V51" s="71"/>
      <c r="W51" s="60" t="s">
        <v>43</v>
      </c>
      <c r="X51" s="35">
        <f aca="true" t="shared" si="9" ref="X51:AO51">SUM(X8:X50)</f>
        <v>3664</v>
      </c>
      <c r="Y51" s="36">
        <f t="shared" si="9"/>
        <v>96202.29908403027</v>
      </c>
      <c r="Z51" s="35">
        <f t="shared" si="9"/>
        <v>3721</v>
      </c>
      <c r="AA51" s="36">
        <f t="shared" si="9"/>
        <v>97856.70171246515</v>
      </c>
      <c r="AB51" s="35">
        <f t="shared" si="9"/>
        <v>3784</v>
      </c>
      <c r="AC51" s="36">
        <f t="shared" si="9"/>
        <v>99505.10434090004</v>
      </c>
      <c r="AD51" s="73">
        <f t="shared" si="9"/>
        <v>1180</v>
      </c>
      <c r="AE51" s="151">
        <f t="shared" si="9"/>
        <v>29772.666666666668</v>
      </c>
      <c r="AF51" s="39">
        <f t="shared" si="9"/>
        <v>1325</v>
      </c>
      <c r="AG51" s="151">
        <f t="shared" si="9"/>
        <v>33229.66666666667</v>
      </c>
      <c r="AH51" s="39">
        <f t="shared" si="9"/>
        <v>1494</v>
      </c>
      <c r="AI51" s="152">
        <f t="shared" si="9"/>
        <v>37255.666666666664</v>
      </c>
      <c r="AJ51" s="38">
        <f t="shared" si="9"/>
        <v>13</v>
      </c>
      <c r="AK51" s="36">
        <f t="shared" si="9"/>
        <v>2712</v>
      </c>
      <c r="AL51" s="35">
        <f t="shared" si="9"/>
        <v>13</v>
      </c>
      <c r="AM51" s="36">
        <f t="shared" si="9"/>
        <v>2772</v>
      </c>
      <c r="AN51" s="35">
        <f t="shared" si="9"/>
        <v>13</v>
      </c>
      <c r="AO51" s="153">
        <f t="shared" si="9"/>
        <v>2832</v>
      </c>
    </row>
    <row r="52" spans="2:23" ht="24" customHeight="1">
      <c r="B52" s="2"/>
      <c r="C52" s="5"/>
      <c r="D52" s="5"/>
      <c r="G52" s="5"/>
      <c r="H52" s="5"/>
      <c r="I52" s="5"/>
      <c r="O52" s="5"/>
      <c r="U52" s="61"/>
      <c r="V52" s="61"/>
      <c r="W52" s="2"/>
    </row>
    <row r="53" spans="21:22" ht="13.5">
      <c r="U53" s="61"/>
      <c r="V53" s="61"/>
    </row>
    <row r="54" spans="21:22" ht="13.5">
      <c r="U54" s="61"/>
      <c r="V54" s="61"/>
    </row>
    <row r="57" spans="3:8" ht="18.75">
      <c r="C57" s="40"/>
      <c r="D57" s="40"/>
      <c r="E57" s="40"/>
      <c r="F57" s="40"/>
      <c r="G57" s="40"/>
      <c r="H57" s="40"/>
    </row>
    <row r="58" spans="3:8" ht="18.75">
      <c r="C58" s="40"/>
      <c r="D58" s="40"/>
      <c r="E58" s="40"/>
      <c r="F58" s="40"/>
      <c r="G58" s="40"/>
      <c r="H58" s="40"/>
    </row>
    <row r="59" spans="3:8" ht="18.75">
      <c r="C59" s="40"/>
      <c r="D59" s="40"/>
      <c r="E59" s="40"/>
      <c r="F59" s="40"/>
      <c r="G59" s="40"/>
      <c r="H59" s="40"/>
    </row>
    <row r="60" spans="3:8" ht="18.75">
      <c r="C60" s="40"/>
      <c r="D60" s="40"/>
      <c r="E60" s="40"/>
      <c r="F60" s="40"/>
      <c r="G60" s="40"/>
      <c r="H60" s="40"/>
    </row>
    <row r="61" spans="3:8" ht="18.75">
      <c r="C61" s="40"/>
      <c r="D61" s="40"/>
      <c r="E61" s="40"/>
      <c r="F61" s="40"/>
      <c r="G61" s="40"/>
      <c r="H61" s="40"/>
    </row>
    <row r="62" spans="3:8" ht="18.75">
      <c r="C62" s="40"/>
      <c r="D62" s="40"/>
      <c r="E62" s="40"/>
      <c r="F62" s="40"/>
      <c r="G62" s="40"/>
      <c r="H62" s="40"/>
    </row>
    <row r="63" spans="3:8" ht="18.75">
      <c r="C63" s="40"/>
      <c r="D63" s="40"/>
      <c r="E63" s="40"/>
      <c r="F63" s="40"/>
      <c r="G63" s="40"/>
      <c r="H63" s="40"/>
    </row>
    <row r="64" spans="3:8" ht="18.75">
      <c r="C64" s="40"/>
      <c r="D64" s="40"/>
      <c r="E64" s="40"/>
      <c r="F64" s="40"/>
      <c r="G64" s="40"/>
      <c r="H64" s="40"/>
    </row>
    <row r="65" spans="3:8" ht="18.75">
      <c r="C65" s="40"/>
      <c r="D65" s="40"/>
      <c r="E65" s="40"/>
      <c r="F65" s="40"/>
      <c r="G65" s="40"/>
      <c r="H65" s="40"/>
    </row>
    <row r="66" spans="3:8" ht="18.75">
      <c r="C66" s="40"/>
      <c r="D66" s="40"/>
      <c r="E66" s="40"/>
      <c r="F66" s="40"/>
      <c r="G66" s="40"/>
      <c r="H66" s="40"/>
    </row>
    <row r="67" spans="3:8" ht="18.75">
      <c r="C67" s="40"/>
      <c r="D67" s="40"/>
      <c r="E67" s="40"/>
      <c r="F67" s="40"/>
      <c r="G67" s="40"/>
      <c r="H67" s="40"/>
    </row>
    <row r="68" spans="3:8" ht="18.75">
      <c r="C68" s="40"/>
      <c r="D68" s="40"/>
      <c r="E68" s="40"/>
      <c r="F68" s="40"/>
      <c r="G68" s="40"/>
      <c r="H68" s="40"/>
    </row>
    <row r="69" spans="3:8" ht="18.75">
      <c r="C69" s="40"/>
      <c r="D69" s="40"/>
      <c r="E69" s="40"/>
      <c r="F69" s="40"/>
      <c r="G69" s="40"/>
      <c r="H69" s="40"/>
    </row>
    <row r="70" spans="3:8" ht="18.75">
      <c r="C70" s="40"/>
      <c r="D70" s="40"/>
      <c r="E70" s="40"/>
      <c r="F70" s="40"/>
      <c r="G70" s="40"/>
      <c r="H70" s="40"/>
    </row>
    <row r="71" spans="3:8" ht="18.75">
      <c r="C71" s="40"/>
      <c r="D71" s="40"/>
      <c r="E71" s="40"/>
      <c r="F71" s="40"/>
      <c r="G71" s="40"/>
      <c r="H71" s="40"/>
    </row>
    <row r="72" spans="3:8" ht="18.75">
      <c r="C72" s="40"/>
      <c r="D72" s="40"/>
      <c r="E72" s="40"/>
      <c r="F72" s="40"/>
      <c r="G72" s="40"/>
      <c r="H72" s="40"/>
    </row>
    <row r="73" spans="3:8" ht="18.75">
      <c r="C73" s="40"/>
      <c r="D73" s="40"/>
      <c r="E73" s="40"/>
      <c r="F73" s="40"/>
      <c r="G73" s="40"/>
      <c r="H73" s="40"/>
    </row>
    <row r="74" spans="3:8" ht="18.75">
      <c r="C74" s="40"/>
      <c r="D74" s="40"/>
      <c r="E74" s="40"/>
      <c r="F74" s="40"/>
      <c r="G74" s="40"/>
      <c r="H74" s="40"/>
    </row>
    <row r="75" spans="3:8" ht="18.75">
      <c r="C75" s="40"/>
      <c r="D75" s="40"/>
      <c r="E75" s="40"/>
      <c r="F75" s="40"/>
      <c r="G75" s="40"/>
      <c r="H75" s="40"/>
    </row>
    <row r="76" spans="3:8" ht="18.75">
      <c r="C76" s="40"/>
      <c r="D76" s="40"/>
      <c r="E76" s="40"/>
      <c r="F76" s="40"/>
      <c r="G76" s="40"/>
      <c r="H76" s="40"/>
    </row>
    <row r="77" spans="3:8" ht="18.75">
      <c r="C77" s="40"/>
      <c r="D77" s="40"/>
      <c r="E77" s="40"/>
      <c r="F77" s="40"/>
      <c r="G77" s="40"/>
      <c r="H77" s="40"/>
    </row>
    <row r="78" spans="3:8" ht="18.75">
      <c r="C78" s="40"/>
      <c r="D78" s="40"/>
      <c r="E78" s="40"/>
      <c r="F78" s="40"/>
      <c r="G78" s="40"/>
      <c r="H78" s="40"/>
    </row>
    <row r="79" spans="3:8" ht="18.75">
      <c r="C79" s="40"/>
      <c r="D79" s="40"/>
      <c r="E79" s="40"/>
      <c r="F79" s="40"/>
      <c r="G79" s="40"/>
      <c r="H79" s="40"/>
    </row>
    <row r="80" spans="3:8" ht="18.75">
      <c r="C80" s="40"/>
      <c r="D80" s="40"/>
      <c r="E80" s="40"/>
      <c r="F80" s="40"/>
      <c r="G80" s="40"/>
      <c r="H80" s="40"/>
    </row>
    <row r="81" spans="3:8" ht="18.75">
      <c r="C81" s="40"/>
      <c r="D81" s="40"/>
      <c r="E81" s="40"/>
      <c r="F81" s="40"/>
      <c r="G81" s="40"/>
      <c r="H81" s="40"/>
    </row>
    <row r="82" spans="3:8" ht="18.75">
      <c r="C82" s="40"/>
      <c r="D82" s="40"/>
      <c r="E82" s="40"/>
      <c r="F82" s="40"/>
      <c r="G82" s="40"/>
      <c r="H82" s="40"/>
    </row>
    <row r="83" spans="3:8" ht="18.75">
      <c r="C83" s="40"/>
      <c r="D83" s="40"/>
      <c r="E83" s="40"/>
      <c r="F83" s="40"/>
      <c r="G83" s="40"/>
      <c r="H83" s="40"/>
    </row>
    <row r="84" spans="3:8" ht="18.75">
      <c r="C84" s="40"/>
      <c r="D84" s="40"/>
      <c r="E84" s="40"/>
      <c r="F84" s="40"/>
      <c r="G84" s="40"/>
      <c r="H84" s="40"/>
    </row>
    <row r="85" spans="3:8" ht="18.75">
      <c r="C85" s="40"/>
      <c r="D85" s="40"/>
      <c r="E85" s="40"/>
      <c r="F85" s="40"/>
      <c r="G85" s="40"/>
      <c r="H85" s="40"/>
    </row>
    <row r="86" spans="3:8" ht="18.75">
      <c r="C86" s="40"/>
      <c r="D86" s="40"/>
      <c r="E86" s="40"/>
      <c r="F86" s="40"/>
      <c r="G86" s="40"/>
      <c r="H86" s="40"/>
    </row>
    <row r="87" spans="3:8" ht="18.75">
      <c r="C87" s="40"/>
      <c r="D87" s="40"/>
      <c r="E87" s="40"/>
      <c r="F87" s="40"/>
      <c r="G87" s="40"/>
      <c r="H87" s="40"/>
    </row>
    <row r="88" spans="3:8" ht="18.75">
      <c r="C88" s="40"/>
      <c r="D88" s="40"/>
      <c r="E88" s="40"/>
      <c r="F88" s="40"/>
      <c r="G88" s="40"/>
      <c r="H88" s="40"/>
    </row>
    <row r="89" spans="3:8" ht="18.75">
      <c r="C89" s="40"/>
      <c r="D89" s="40"/>
      <c r="E89" s="40"/>
      <c r="F89" s="40"/>
      <c r="G89" s="40"/>
      <c r="H89" s="40"/>
    </row>
    <row r="90" spans="3:8" ht="18.75">
      <c r="C90" s="40"/>
      <c r="D90" s="40"/>
      <c r="E90" s="40"/>
      <c r="F90" s="40"/>
      <c r="G90" s="40"/>
      <c r="H90" s="40"/>
    </row>
    <row r="91" spans="3:8" ht="18.75">
      <c r="C91" s="40"/>
      <c r="D91" s="40"/>
      <c r="E91" s="40"/>
      <c r="F91" s="40"/>
      <c r="G91" s="40"/>
      <c r="H91" s="40"/>
    </row>
    <row r="92" spans="3:8" ht="18.75">
      <c r="C92" s="40"/>
      <c r="D92" s="40"/>
      <c r="E92" s="40"/>
      <c r="F92" s="40"/>
      <c r="G92" s="40"/>
      <c r="H92" s="40"/>
    </row>
    <row r="93" spans="3:8" ht="18.75">
      <c r="C93" s="40"/>
      <c r="D93" s="40"/>
      <c r="E93" s="40"/>
      <c r="F93" s="40"/>
      <c r="G93" s="40"/>
      <c r="H93" s="40"/>
    </row>
    <row r="94" spans="3:8" ht="18.75">
      <c r="C94" s="40"/>
      <c r="D94" s="40"/>
      <c r="E94" s="40"/>
      <c r="F94" s="40"/>
      <c r="G94" s="40"/>
      <c r="H94" s="40"/>
    </row>
    <row r="95" spans="3:8" ht="18.75">
      <c r="C95" s="40"/>
      <c r="D95" s="40"/>
      <c r="E95" s="40"/>
      <c r="F95" s="40"/>
      <c r="G95" s="40"/>
      <c r="H95" s="40"/>
    </row>
    <row r="96" spans="3:8" ht="18.75">
      <c r="C96" s="40"/>
      <c r="D96" s="40"/>
      <c r="E96" s="40"/>
      <c r="F96" s="40"/>
      <c r="G96" s="40"/>
      <c r="H96" s="40"/>
    </row>
    <row r="97" spans="3:8" ht="18.75">
      <c r="C97" s="40"/>
      <c r="D97" s="40"/>
      <c r="E97" s="40"/>
      <c r="F97" s="40"/>
      <c r="G97" s="40"/>
      <c r="H97" s="40"/>
    </row>
    <row r="98" spans="3:8" ht="18.75">
      <c r="C98" s="40"/>
      <c r="D98" s="40"/>
      <c r="E98" s="40"/>
      <c r="F98" s="40"/>
      <c r="G98" s="40"/>
      <c r="H98" s="40"/>
    </row>
    <row r="99" spans="3:8" ht="18.75">
      <c r="C99" s="40"/>
      <c r="D99" s="40"/>
      <c r="E99" s="40"/>
      <c r="F99" s="40"/>
      <c r="G99" s="40"/>
      <c r="H99" s="40"/>
    </row>
  </sheetData>
  <sheetProtection selectLockedCells="1"/>
  <mergeCells count="28">
    <mergeCell ref="X6:Y6"/>
    <mergeCell ref="Z6:AA6"/>
    <mergeCell ref="AB6:AC6"/>
    <mergeCell ref="I5:N5"/>
    <mergeCell ref="I6:J6"/>
    <mergeCell ref="K6:L6"/>
    <mergeCell ref="M6:N6"/>
    <mergeCell ref="W5:W7"/>
    <mergeCell ref="B5:B7"/>
    <mergeCell ref="C5:H5"/>
    <mergeCell ref="O5:T5"/>
    <mergeCell ref="AD5:AI5"/>
    <mergeCell ref="AJ5:AO5"/>
    <mergeCell ref="C6:D6"/>
    <mergeCell ref="E6:F6"/>
    <mergeCell ref="G6:H6"/>
    <mergeCell ref="AF6:AG6"/>
    <mergeCell ref="AH6:AI6"/>
    <mergeCell ref="AN6:AO6"/>
    <mergeCell ref="AH4:AO4"/>
    <mergeCell ref="AJ6:AK6"/>
    <mergeCell ref="AL6:AM6"/>
    <mergeCell ref="O6:P6"/>
    <mergeCell ref="Q6:R6"/>
    <mergeCell ref="S6:T6"/>
    <mergeCell ref="AD6:AE6"/>
    <mergeCell ref="M4:T4"/>
    <mergeCell ref="X5:AC5"/>
  </mergeCells>
  <printOptions horizontalCentered="1"/>
  <pageMargins left="0.31496062992125984" right="0.31496062992125984" top="0.5511811023622047" bottom="0.5511811023622047" header="0.31496062992125984" footer="0.31496062992125984"/>
  <pageSetup fitToWidth="0" fitToHeight="1" horizontalDpi="600" verticalDpi="600" orientation="landscape" paperSize="9" scale="39" r:id="rId2"/>
  <colBreaks count="1" manualBreakCount="1">
    <brk id="21" max="53" man="1"/>
  </colBreaks>
  <ignoredErrors>
    <ignoredError sqref="X8:AC9 X30:AC50 Y16:AC16 X11:AC15 X17:AC26 X27:AC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2"/>
  <sheetViews>
    <sheetView view="pageBreakPreview" zoomScaleNormal="75" zoomScaleSheetLayoutView="100" zoomScalePageLayoutView="0" workbookViewId="0" topLeftCell="A1">
      <pane xSplit="2" ySplit="7" topLeftCell="C35" activePane="bottomRight" state="frozen"/>
      <selection pane="topLeft" activeCell="A42" sqref="A42:IV42"/>
      <selection pane="topRight" activeCell="A42" sqref="A42:IV42"/>
      <selection pane="bottomLeft" activeCell="A42" sqref="A42:IV42"/>
      <selection pane="bottomRight" activeCell="A21" sqref="A21:IV21"/>
    </sheetView>
  </sheetViews>
  <sheetFormatPr defaultColWidth="9.00390625" defaultRowHeight="13.5"/>
  <cols>
    <col min="1" max="1" width="20.625" style="19" customWidth="1"/>
    <col min="2" max="2" width="17.625" style="19" customWidth="1"/>
    <col min="3" max="28" width="13.625" style="19" customWidth="1"/>
    <col min="29" max="16384" width="9.00390625" style="19" customWidth="1"/>
  </cols>
  <sheetData>
    <row r="1" ht="33" customHeight="1">
      <c r="B1" s="53" t="s">
        <v>61</v>
      </c>
    </row>
    <row r="2" spans="2:7" ht="31.5" customHeight="1">
      <c r="B2" s="54" t="s">
        <v>74</v>
      </c>
      <c r="C2" s="2"/>
      <c r="D2" s="2"/>
      <c r="E2" s="2"/>
      <c r="F2" s="2"/>
      <c r="G2" s="2"/>
    </row>
    <row r="3" spans="2:28" s="2" customFormat="1" ht="27.75" customHeight="1" thickBot="1">
      <c r="B3" s="18"/>
      <c r="C3" s="18"/>
      <c r="D3" s="18"/>
      <c r="E3" s="18"/>
      <c r="F3" s="18"/>
      <c r="G3" s="18"/>
      <c r="L3" s="256"/>
      <c r="M3" s="256"/>
      <c r="N3" s="256"/>
      <c r="P3" s="224"/>
      <c r="Q3" s="257"/>
      <c r="R3" s="257"/>
      <c r="S3" s="257"/>
      <c r="T3" s="257"/>
      <c r="U3" s="224"/>
      <c r="V3" s="224"/>
      <c r="W3" s="224"/>
      <c r="X3" s="224"/>
      <c r="Y3" s="224"/>
      <c r="Z3" s="224"/>
      <c r="AA3" s="168"/>
      <c r="AB3" s="168"/>
    </row>
    <row r="4" spans="2:28" s="2" customFormat="1" ht="27.75" customHeight="1" thickBot="1">
      <c r="B4" s="258" t="s">
        <v>42</v>
      </c>
      <c r="C4" s="262" t="s">
        <v>48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4"/>
      <c r="AA4" s="210"/>
      <c r="AB4" s="210"/>
    </row>
    <row r="5" spans="2:28" s="2" customFormat="1" ht="33" customHeight="1" thickBot="1">
      <c r="B5" s="259"/>
      <c r="C5" s="246" t="s">
        <v>49</v>
      </c>
      <c r="D5" s="247"/>
      <c r="E5" s="248"/>
      <c r="F5" s="248"/>
      <c r="G5" s="249"/>
      <c r="H5" s="249"/>
      <c r="I5" s="251" t="s">
        <v>50</v>
      </c>
      <c r="J5" s="252"/>
      <c r="K5" s="253"/>
      <c r="L5" s="253"/>
      <c r="M5" s="254"/>
      <c r="N5" s="255"/>
      <c r="O5" s="251" t="s">
        <v>51</v>
      </c>
      <c r="P5" s="252"/>
      <c r="Q5" s="253"/>
      <c r="R5" s="253"/>
      <c r="S5" s="254"/>
      <c r="T5" s="255"/>
      <c r="U5" s="247" t="s">
        <v>54</v>
      </c>
      <c r="V5" s="247"/>
      <c r="W5" s="248"/>
      <c r="X5" s="248"/>
      <c r="Y5" s="249"/>
      <c r="Z5" s="250"/>
      <c r="AA5" s="210"/>
      <c r="AB5" s="210"/>
    </row>
    <row r="6" spans="2:28" s="2" customFormat="1" ht="33" customHeight="1">
      <c r="B6" s="260"/>
      <c r="C6" s="228" t="s">
        <v>68</v>
      </c>
      <c r="D6" s="226"/>
      <c r="E6" s="222" t="s">
        <v>70</v>
      </c>
      <c r="F6" s="227"/>
      <c r="G6" s="222" t="s">
        <v>72</v>
      </c>
      <c r="H6" s="242"/>
      <c r="I6" s="225" t="s">
        <v>68</v>
      </c>
      <c r="J6" s="226"/>
      <c r="K6" s="222" t="s">
        <v>70</v>
      </c>
      <c r="L6" s="227"/>
      <c r="M6" s="222" t="s">
        <v>72</v>
      </c>
      <c r="N6" s="242"/>
      <c r="O6" s="225" t="s">
        <v>68</v>
      </c>
      <c r="P6" s="226"/>
      <c r="Q6" s="222" t="s">
        <v>70</v>
      </c>
      <c r="R6" s="227"/>
      <c r="S6" s="222" t="s">
        <v>72</v>
      </c>
      <c r="T6" s="242"/>
      <c r="U6" s="225" t="s">
        <v>68</v>
      </c>
      <c r="V6" s="226"/>
      <c r="W6" s="222" t="s">
        <v>70</v>
      </c>
      <c r="X6" s="227"/>
      <c r="Y6" s="228" t="s">
        <v>72</v>
      </c>
      <c r="Z6" s="226"/>
      <c r="AA6" s="211"/>
      <c r="AB6" s="211"/>
    </row>
    <row r="7" spans="2:28" s="2" customFormat="1" ht="42" customHeight="1" thickBot="1">
      <c r="B7" s="261"/>
      <c r="C7" s="109" t="s">
        <v>57</v>
      </c>
      <c r="D7" s="110" t="s">
        <v>73</v>
      </c>
      <c r="E7" s="109" t="s">
        <v>57</v>
      </c>
      <c r="F7" s="110" t="s">
        <v>73</v>
      </c>
      <c r="G7" s="109" t="s">
        <v>57</v>
      </c>
      <c r="H7" s="110" t="s">
        <v>73</v>
      </c>
      <c r="I7" s="111" t="s">
        <v>57</v>
      </c>
      <c r="J7" s="112" t="s">
        <v>73</v>
      </c>
      <c r="K7" s="113" t="s">
        <v>57</v>
      </c>
      <c r="L7" s="112" t="s">
        <v>73</v>
      </c>
      <c r="M7" s="113" t="s">
        <v>57</v>
      </c>
      <c r="N7" s="114" t="s">
        <v>73</v>
      </c>
      <c r="O7" s="115" t="s">
        <v>57</v>
      </c>
      <c r="P7" s="110" t="s">
        <v>73</v>
      </c>
      <c r="Q7" s="109" t="s">
        <v>57</v>
      </c>
      <c r="R7" s="110" t="s">
        <v>73</v>
      </c>
      <c r="S7" s="109" t="s">
        <v>57</v>
      </c>
      <c r="T7" s="110" t="s">
        <v>73</v>
      </c>
      <c r="U7" s="111" t="s">
        <v>57</v>
      </c>
      <c r="V7" s="112" t="s">
        <v>73</v>
      </c>
      <c r="W7" s="113" t="s">
        <v>57</v>
      </c>
      <c r="X7" s="112" t="s">
        <v>73</v>
      </c>
      <c r="Y7" s="113" t="s">
        <v>57</v>
      </c>
      <c r="Z7" s="114" t="s">
        <v>73</v>
      </c>
      <c r="AA7" s="212"/>
      <c r="AB7" s="212"/>
    </row>
    <row r="8" spans="2:34" ht="24.75" customHeight="1">
      <c r="B8" s="6" t="s">
        <v>88</v>
      </c>
      <c r="C8" s="85">
        <f>4845-1</f>
        <v>4844</v>
      </c>
      <c r="D8" s="92">
        <f>121228-1</f>
        <v>121227</v>
      </c>
      <c r="E8" s="85">
        <v>5115</v>
      </c>
      <c r="F8" s="154">
        <v>129107</v>
      </c>
      <c r="G8" s="85">
        <v>5403</v>
      </c>
      <c r="H8" s="154">
        <v>137499</v>
      </c>
      <c r="I8" s="86">
        <v>2817</v>
      </c>
      <c r="J8" s="92">
        <v>57784</v>
      </c>
      <c r="K8" s="85">
        <v>2975</v>
      </c>
      <c r="L8" s="154">
        <v>61540</v>
      </c>
      <c r="M8" s="85">
        <v>3141</v>
      </c>
      <c r="N8" s="155">
        <v>65540</v>
      </c>
      <c r="O8" s="86">
        <v>502</v>
      </c>
      <c r="P8" s="92">
        <v>9879</v>
      </c>
      <c r="Q8" s="85">
        <v>530</v>
      </c>
      <c r="R8" s="154">
        <v>10521</v>
      </c>
      <c r="S8" s="85">
        <v>559</v>
      </c>
      <c r="T8" s="155">
        <v>11205</v>
      </c>
      <c r="U8" s="87">
        <v>5696</v>
      </c>
      <c r="V8" s="92">
        <v>107103</v>
      </c>
      <c r="W8" s="85">
        <v>6015</v>
      </c>
      <c r="X8" s="154">
        <v>114065</v>
      </c>
      <c r="Y8" s="85">
        <v>6352</v>
      </c>
      <c r="Z8" s="156">
        <v>121479</v>
      </c>
      <c r="AA8" s="169"/>
      <c r="AB8" s="169"/>
      <c r="AC8" s="72">
        <f aca="true" t="shared" si="0" ref="AC8:AH10">SUM(C8,I8,O8,U8)</f>
        <v>13859</v>
      </c>
      <c r="AD8" s="72">
        <f t="shared" si="0"/>
        <v>295993</v>
      </c>
      <c r="AE8" s="72">
        <f t="shared" si="0"/>
        <v>14635</v>
      </c>
      <c r="AF8" s="72">
        <f t="shared" si="0"/>
        <v>315233</v>
      </c>
      <c r="AG8" s="72">
        <f t="shared" si="0"/>
        <v>15455</v>
      </c>
      <c r="AH8" s="72">
        <f t="shared" si="0"/>
        <v>335723</v>
      </c>
    </row>
    <row r="9" spans="2:34" s="3" customFormat="1" ht="24.75" customHeight="1">
      <c r="B9" s="7" t="s">
        <v>89</v>
      </c>
      <c r="C9" s="85">
        <v>72</v>
      </c>
      <c r="D9" s="92">
        <v>2288</v>
      </c>
      <c r="E9" s="85">
        <v>74</v>
      </c>
      <c r="F9" s="154">
        <v>2355</v>
      </c>
      <c r="G9" s="85">
        <v>77</v>
      </c>
      <c r="H9" s="154">
        <v>2430</v>
      </c>
      <c r="I9" s="86">
        <v>42</v>
      </c>
      <c r="J9" s="92">
        <v>772</v>
      </c>
      <c r="K9" s="85">
        <v>43</v>
      </c>
      <c r="L9" s="154">
        <v>795</v>
      </c>
      <c r="M9" s="85">
        <v>44</v>
      </c>
      <c r="N9" s="155">
        <v>820</v>
      </c>
      <c r="O9" s="86">
        <v>15</v>
      </c>
      <c r="P9" s="92">
        <v>300</v>
      </c>
      <c r="Q9" s="85">
        <v>16</v>
      </c>
      <c r="R9" s="154">
        <v>310</v>
      </c>
      <c r="S9" s="85">
        <v>17</v>
      </c>
      <c r="T9" s="155">
        <v>320</v>
      </c>
      <c r="U9" s="87">
        <v>90</v>
      </c>
      <c r="V9" s="92">
        <v>1170</v>
      </c>
      <c r="W9" s="85">
        <v>95</v>
      </c>
      <c r="X9" s="154">
        <v>1220</v>
      </c>
      <c r="Y9" s="85">
        <v>100</v>
      </c>
      <c r="Z9" s="156">
        <v>1280</v>
      </c>
      <c r="AA9" s="169"/>
      <c r="AB9" s="169"/>
      <c r="AC9" s="72">
        <f t="shared" si="0"/>
        <v>219</v>
      </c>
      <c r="AD9" s="72">
        <f t="shared" si="0"/>
        <v>4530</v>
      </c>
      <c r="AE9" s="72">
        <f t="shared" si="0"/>
        <v>228</v>
      </c>
      <c r="AF9" s="72">
        <f t="shared" si="0"/>
        <v>4680</v>
      </c>
      <c r="AG9" s="72">
        <f t="shared" si="0"/>
        <v>238</v>
      </c>
      <c r="AH9" s="72">
        <f t="shared" si="0"/>
        <v>4850</v>
      </c>
    </row>
    <row r="10" spans="2:34" s="3" customFormat="1" ht="24.75" customHeight="1">
      <c r="B10" s="7" t="s">
        <v>91</v>
      </c>
      <c r="C10" s="88">
        <v>118</v>
      </c>
      <c r="D10" s="157">
        <v>3998</v>
      </c>
      <c r="E10" s="88">
        <v>124</v>
      </c>
      <c r="F10" s="158">
        <v>4201</v>
      </c>
      <c r="G10" s="88">
        <v>130</v>
      </c>
      <c r="H10" s="158">
        <v>4404</v>
      </c>
      <c r="I10" s="89">
        <v>68</v>
      </c>
      <c r="J10" s="157">
        <v>1012</v>
      </c>
      <c r="K10" s="88">
        <v>72</v>
      </c>
      <c r="L10" s="158">
        <v>1071</v>
      </c>
      <c r="M10" s="88">
        <v>76</v>
      </c>
      <c r="N10" s="159">
        <v>1131</v>
      </c>
      <c r="O10" s="89">
        <v>14</v>
      </c>
      <c r="P10" s="157">
        <v>420</v>
      </c>
      <c r="Q10" s="88">
        <v>12</v>
      </c>
      <c r="R10" s="158">
        <v>360</v>
      </c>
      <c r="S10" s="88">
        <v>10</v>
      </c>
      <c r="T10" s="159">
        <v>300</v>
      </c>
      <c r="U10" s="90">
        <v>63</v>
      </c>
      <c r="V10" s="157">
        <v>706</v>
      </c>
      <c r="W10" s="88">
        <v>67</v>
      </c>
      <c r="X10" s="158">
        <v>750</v>
      </c>
      <c r="Y10" s="88">
        <v>71</v>
      </c>
      <c r="Z10" s="160">
        <v>795</v>
      </c>
      <c r="AA10" s="170"/>
      <c r="AB10" s="170"/>
      <c r="AC10" s="72">
        <f t="shared" si="0"/>
        <v>263</v>
      </c>
      <c r="AD10" s="72">
        <f>SUM(D10,J10,P10,V10)</f>
        <v>6136</v>
      </c>
      <c r="AE10" s="72">
        <f>SUM(E10,K10,Q10,W10)</f>
        <v>275</v>
      </c>
      <c r="AF10" s="72">
        <f>SUM(F10,L10,R10,X10)</f>
        <v>6382</v>
      </c>
      <c r="AG10" s="72">
        <f>SUM(G10,M10,S10,Y10)</f>
        <v>287</v>
      </c>
      <c r="AH10" s="72">
        <f>SUM(H10,N10,T10,Z10)</f>
        <v>6630</v>
      </c>
    </row>
    <row r="11" spans="2:34" s="3" customFormat="1" ht="24.75" customHeight="1">
      <c r="B11" s="7" t="s">
        <v>83</v>
      </c>
      <c r="C11" s="85">
        <v>8</v>
      </c>
      <c r="D11" s="92">
        <v>300</v>
      </c>
      <c r="E11" s="85">
        <v>9</v>
      </c>
      <c r="F11" s="154">
        <v>320</v>
      </c>
      <c r="G11" s="85">
        <v>10</v>
      </c>
      <c r="H11" s="154">
        <v>340</v>
      </c>
      <c r="I11" s="86">
        <v>6</v>
      </c>
      <c r="J11" s="92">
        <v>100</v>
      </c>
      <c r="K11" s="85">
        <v>6</v>
      </c>
      <c r="L11" s="154">
        <v>110</v>
      </c>
      <c r="M11" s="85">
        <v>6</v>
      </c>
      <c r="N11" s="155">
        <v>120</v>
      </c>
      <c r="O11" s="86">
        <v>2</v>
      </c>
      <c r="P11" s="92">
        <v>50</v>
      </c>
      <c r="Q11" s="85">
        <v>2</v>
      </c>
      <c r="R11" s="154">
        <v>50</v>
      </c>
      <c r="S11" s="85">
        <v>2</v>
      </c>
      <c r="T11" s="155">
        <v>50</v>
      </c>
      <c r="U11" s="87">
        <v>9</v>
      </c>
      <c r="V11" s="92">
        <v>120</v>
      </c>
      <c r="W11" s="85">
        <v>10</v>
      </c>
      <c r="X11" s="154">
        <v>130</v>
      </c>
      <c r="Y11" s="85">
        <v>11</v>
      </c>
      <c r="Z11" s="156">
        <v>140</v>
      </c>
      <c r="AA11" s="169"/>
      <c r="AB11" s="169"/>
      <c r="AC11" s="72">
        <f aca="true" t="shared" si="1" ref="AC11:AH12">SUM(C11,I11,O11,U11)</f>
        <v>25</v>
      </c>
      <c r="AD11" s="72">
        <f t="shared" si="1"/>
        <v>570</v>
      </c>
      <c r="AE11" s="72">
        <f t="shared" si="1"/>
        <v>27</v>
      </c>
      <c r="AF11" s="72">
        <f t="shared" si="1"/>
        <v>610</v>
      </c>
      <c r="AG11" s="72">
        <f t="shared" si="1"/>
        <v>29</v>
      </c>
      <c r="AH11" s="72">
        <f t="shared" si="1"/>
        <v>650</v>
      </c>
    </row>
    <row r="12" spans="2:34" s="3" customFormat="1" ht="24.75" customHeight="1">
      <c r="B12" s="7" t="s">
        <v>119</v>
      </c>
      <c r="C12" s="85">
        <v>10</v>
      </c>
      <c r="D12" s="92">
        <v>210</v>
      </c>
      <c r="E12" s="85">
        <v>10</v>
      </c>
      <c r="F12" s="154">
        <v>210</v>
      </c>
      <c r="G12" s="85">
        <v>10</v>
      </c>
      <c r="H12" s="154">
        <v>210</v>
      </c>
      <c r="I12" s="86">
        <v>3</v>
      </c>
      <c r="J12" s="92">
        <v>39</v>
      </c>
      <c r="K12" s="85">
        <v>3</v>
      </c>
      <c r="L12" s="154">
        <v>39</v>
      </c>
      <c r="M12" s="85">
        <v>3</v>
      </c>
      <c r="N12" s="155">
        <v>39</v>
      </c>
      <c r="O12" s="86">
        <v>0</v>
      </c>
      <c r="P12" s="92">
        <v>0</v>
      </c>
      <c r="Q12" s="85">
        <v>0</v>
      </c>
      <c r="R12" s="154">
        <v>0</v>
      </c>
      <c r="S12" s="85">
        <v>0</v>
      </c>
      <c r="T12" s="155">
        <v>0</v>
      </c>
      <c r="U12" s="87">
        <v>6</v>
      </c>
      <c r="V12" s="92">
        <v>65</v>
      </c>
      <c r="W12" s="85">
        <v>6</v>
      </c>
      <c r="X12" s="154">
        <v>65</v>
      </c>
      <c r="Y12" s="85">
        <v>6</v>
      </c>
      <c r="Z12" s="156">
        <v>65</v>
      </c>
      <c r="AA12" s="169"/>
      <c r="AB12" s="169"/>
      <c r="AC12" s="72">
        <f t="shared" si="1"/>
        <v>19</v>
      </c>
      <c r="AD12" s="72">
        <f t="shared" si="1"/>
        <v>314</v>
      </c>
      <c r="AE12" s="72">
        <f t="shared" si="1"/>
        <v>19</v>
      </c>
      <c r="AF12" s="72">
        <f t="shared" si="1"/>
        <v>314</v>
      </c>
      <c r="AG12" s="72">
        <f t="shared" si="1"/>
        <v>19</v>
      </c>
      <c r="AH12" s="72">
        <f t="shared" si="1"/>
        <v>314</v>
      </c>
    </row>
    <row r="13" spans="2:34" s="3" customFormat="1" ht="24.75" customHeight="1">
      <c r="B13" s="7" t="s">
        <v>87</v>
      </c>
      <c r="C13" s="85">
        <v>436</v>
      </c>
      <c r="D13" s="92">
        <v>14080</v>
      </c>
      <c r="E13" s="85">
        <v>443</v>
      </c>
      <c r="F13" s="154">
        <v>14086</v>
      </c>
      <c r="G13" s="85">
        <v>450</v>
      </c>
      <c r="H13" s="154">
        <v>14092</v>
      </c>
      <c r="I13" s="86">
        <v>301</v>
      </c>
      <c r="J13" s="92">
        <v>5210</v>
      </c>
      <c r="K13" s="85">
        <v>329</v>
      </c>
      <c r="L13" s="154">
        <v>5332</v>
      </c>
      <c r="M13" s="85">
        <v>360</v>
      </c>
      <c r="N13" s="155">
        <v>5457</v>
      </c>
      <c r="O13" s="86">
        <v>108</v>
      </c>
      <c r="P13" s="92">
        <v>2409</v>
      </c>
      <c r="Q13" s="85">
        <v>114</v>
      </c>
      <c r="R13" s="154">
        <v>2459</v>
      </c>
      <c r="S13" s="85">
        <v>120</v>
      </c>
      <c r="T13" s="155">
        <v>2510</v>
      </c>
      <c r="U13" s="87">
        <v>704</v>
      </c>
      <c r="V13" s="92">
        <v>11874</v>
      </c>
      <c r="W13" s="85">
        <v>761</v>
      </c>
      <c r="X13" s="154">
        <v>12624</v>
      </c>
      <c r="Y13" s="85">
        <v>822</v>
      </c>
      <c r="Z13" s="156">
        <v>13422</v>
      </c>
      <c r="AA13" s="169"/>
      <c r="AB13" s="169"/>
      <c r="AC13" s="72">
        <f aca="true" t="shared" si="2" ref="AC13:AC28">SUM(C13,I13,O13,U13)</f>
        <v>1549</v>
      </c>
      <c r="AD13" s="72">
        <f aca="true" t="shared" si="3" ref="AD13:AD50">SUM(D13,J13,P13,V13)</f>
        <v>33573</v>
      </c>
      <c r="AE13" s="72">
        <f aca="true" t="shared" si="4" ref="AE13:AE50">SUM(E13,K13,Q13,W13)</f>
        <v>1647</v>
      </c>
      <c r="AF13" s="72">
        <f aca="true" t="shared" si="5" ref="AF13:AF50">SUM(F13,L13,R13,X13)</f>
        <v>34501</v>
      </c>
      <c r="AG13" s="72">
        <f aca="true" t="shared" si="6" ref="AG13:AG50">SUM(G13,M13,S13,Y13)</f>
        <v>1752</v>
      </c>
      <c r="AH13" s="72">
        <f aca="true" t="shared" si="7" ref="AH13:AH50">SUM(H13,N13,T13,Z13)</f>
        <v>35481</v>
      </c>
    </row>
    <row r="14" spans="2:34" s="3" customFormat="1" ht="24.75" customHeight="1">
      <c r="B14" s="7" t="s">
        <v>97</v>
      </c>
      <c r="C14" s="85">
        <v>267</v>
      </c>
      <c r="D14" s="92">
        <v>8736</v>
      </c>
      <c r="E14" s="85">
        <v>264</v>
      </c>
      <c r="F14" s="154">
        <v>8723</v>
      </c>
      <c r="G14" s="85">
        <v>261</v>
      </c>
      <c r="H14" s="154">
        <v>8710</v>
      </c>
      <c r="I14" s="86">
        <v>212</v>
      </c>
      <c r="J14" s="92">
        <v>3927</v>
      </c>
      <c r="K14" s="85">
        <v>219</v>
      </c>
      <c r="L14" s="154">
        <v>4248</v>
      </c>
      <c r="M14" s="85">
        <v>227</v>
      </c>
      <c r="N14" s="155">
        <v>4594</v>
      </c>
      <c r="O14" s="86">
        <v>50</v>
      </c>
      <c r="P14" s="92">
        <v>933</v>
      </c>
      <c r="Q14" s="85">
        <v>50</v>
      </c>
      <c r="R14" s="154">
        <v>906</v>
      </c>
      <c r="S14" s="85">
        <v>49</v>
      </c>
      <c r="T14" s="155">
        <v>879</v>
      </c>
      <c r="U14" s="87">
        <v>308</v>
      </c>
      <c r="V14" s="92">
        <v>2880</v>
      </c>
      <c r="W14" s="85">
        <v>327</v>
      </c>
      <c r="X14" s="154">
        <v>2823</v>
      </c>
      <c r="Y14" s="85">
        <v>347</v>
      </c>
      <c r="Z14" s="156">
        <v>2767</v>
      </c>
      <c r="AA14" s="169"/>
      <c r="AB14" s="169"/>
      <c r="AC14" s="72">
        <f t="shared" si="2"/>
        <v>837</v>
      </c>
      <c r="AD14" s="72">
        <f t="shared" si="3"/>
        <v>16476</v>
      </c>
      <c r="AE14" s="72">
        <f t="shared" si="4"/>
        <v>860</v>
      </c>
      <c r="AF14" s="72">
        <f t="shared" si="5"/>
        <v>16700</v>
      </c>
      <c r="AG14" s="72">
        <f t="shared" si="6"/>
        <v>884</v>
      </c>
      <c r="AH14" s="72">
        <f t="shared" si="7"/>
        <v>16950</v>
      </c>
    </row>
    <row r="15" spans="2:34" s="3" customFormat="1" ht="24.75" customHeight="1">
      <c r="B15" s="7" t="s">
        <v>102</v>
      </c>
      <c r="C15" s="85">
        <v>166</v>
      </c>
      <c r="D15" s="92">
        <v>5161</v>
      </c>
      <c r="E15" s="85">
        <v>174</v>
      </c>
      <c r="F15" s="154">
        <v>5419</v>
      </c>
      <c r="G15" s="85">
        <v>183</v>
      </c>
      <c r="H15" s="154">
        <v>5690</v>
      </c>
      <c r="I15" s="86">
        <v>90</v>
      </c>
      <c r="J15" s="92">
        <v>973</v>
      </c>
      <c r="K15" s="85">
        <v>94</v>
      </c>
      <c r="L15" s="154">
        <v>1019</v>
      </c>
      <c r="M15" s="85">
        <v>99</v>
      </c>
      <c r="N15" s="155">
        <v>1067</v>
      </c>
      <c r="O15" s="86">
        <v>25</v>
      </c>
      <c r="P15" s="92">
        <v>341</v>
      </c>
      <c r="Q15" s="85">
        <v>26</v>
      </c>
      <c r="R15" s="154">
        <v>352</v>
      </c>
      <c r="S15" s="85">
        <v>26</v>
      </c>
      <c r="T15" s="155">
        <v>363</v>
      </c>
      <c r="U15" s="87">
        <v>213</v>
      </c>
      <c r="V15" s="92">
        <v>2618</v>
      </c>
      <c r="W15" s="85">
        <v>222</v>
      </c>
      <c r="X15" s="154">
        <v>2749</v>
      </c>
      <c r="Y15" s="85">
        <v>231</v>
      </c>
      <c r="Z15" s="156">
        <v>2886</v>
      </c>
      <c r="AA15" s="169"/>
      <c r="AB15" s="169"/>
      <c r="AC15" s="72">
        <f t="shared" si="2"/>
        <v>494</v>
      </c>
      <c r="AD15" s="72">
        <f t="shared" si="3"/>
        <v>9093</v>
      </c>
      <c r="AE15" s="72">
        <f t="shared" si="4"/>
        <v>516</v>
      </c>
      <c r="AF15" s="72">
        <f t="shared" si="5"/>
        <v>9539</v>
      </c>
      <c r="AG15" s="72">
        <f t="shared" si="6"/>
        <v>539</v>
      </c>
      <c r="AH15" s="72">
        <f t="shared" si="7"/>
        <v>10006</v>
      </c>
    </row>
    <row r="16" spans="2:34" s="3" customFormat="1" ht="24.75" customHeight="1">
      <c r="B16" s="7" t="s">
        <v>95</v>
      </c>
      <c r="C16" s="85">
        <v>64</v>
      </c>
      <c r="D16" s="92">
        <v>1421</v>
      </c>
      <c r="E16" s="85">
        <v>65</v>
      </c>
      <c r="F16" s="154">
        <v>1443</v>
      </c>
      <c r="G16" s="85">
        <v>67</v>
      </c>
      <c r="H16" s="154">
        <v>1487</v>
      </c>
      <c r="I16" s="86">
        <v>33</v>
      </c>
      <c r="J16" s="92">
        <v>298</v>
      </c>
      <c r="K16" s="85">
        <v>34</v>
      </c>
      <c r="L16" s="154">
        <v>307</v>
      </c>
      <c r="M16" s="85">
        <v>35</v>
      </c>
      <c r="N16" s="155">
        <v>316</v>
      </c>
      <c r="O16" s="86">
        <v>6</v>
      </c>
      <c r="P16" s="92">
        <v>184</v>
      </c>
      <c r="Q16" s="85">
        <v>6</v>
      </c>
      <c r="R16" s="154">
        <v>184</v>
      </c>
      <c r="S16" s="85">
        <v>6</v>
      </c>
      <c r="T16" s="155">
        <v>184</v>
      </c>
      <c r="U16" s="87">
        <v>49</v>
      </c>
      <c r="V16" s="92">
        <v>491</v>
      </c>
      <c r="W16" s="85">
        <v>51</v>
      </c>
      <c r="X16" s="154">
        <v>511</v>
      </c>
      <c r="Y16" s="85">
        <v>53</v>
      </c>
      <c r="Z16" s="156">
        <v>531</v>
      </c>
      <c r="AA16" s="169"/>
      <c r="AB16" s="169"/>
      <c r="AC16" s="72">
        <f t="shared" si="2"/>
        <v>152</v>
      </c>
      <c r="AD16" s="72">
        <f t="shared" si="3"/>
        <v>2394</v>
      </c>
      <c r="AE16" s="72">
        <f t="shared" si="4"/>
        <v>156</v>
      </c>
      <c r="AF16" s="72">
        <f t="shared" si="5"/>
        <v>2445</v>
      </c>
      <c r="AG16" s="72">
        <f t="shared" si="6"/>
        <v>161</v>
      </c>
      <c r="AH16" s="72">
        <f t="shared" si="7"/>
        <v>2518</v>
      </c>
    </row>
    <row r="17" spans="2:34" s="3" customFormat="1" ht="24.75" customHeight="1">
      <c r="B17" s="7" t="s">
        <v>114</v>
      </c>
      <c r="C17" s="85">
        <v>12</v>
      </c>
      <c r="D17" s="92">
        <v>288</v>
      </c>
      <c r="E17" s="85">
        <v>12</v>
      </c>
      <c r="F17" s="154">
        <v>288</v>
      </c>
      <c r="G17" s="85">
        <v>13</v>
      </c>
      <c r="H17" s="154">
        <v>312</v>
      </c>
      <c r="I17" s="86">
        <v>24</v>
      </c>
      <c r="J17" s="92">
        <v>384</v>
      </c>
      <c r="K17" s="85">
        <v>25</v>
      </c>
      <c r="L17" s="154">
        <v>400</v>
      </c>
      <c r="M17" s="85">
        <v>26</v>
      </c>
      <c r="N17" s="155">
        <v>416</v>
      </c>
      <c r="O17" s="86">
        <v>2</v>
      </c>
      <c r="P17" s="92">
        <v>10</v>
      </c>
      <c r="Q17" s="85">
        <v>2</v>
      </c>
      <c r="R17" s="154">
        <v>10</v>
      </c>
      <c r="S17" s="85">
        <v>2</v>
      </c>
      <c r="T17" s="155">
        <v>10</v>
      </c>
      <c r="U17" s="87">
        <v>34</v>
      </c>
      <c r="V17" s="92">
        <v>398</v>
      </c>
      <c r="W17" s="85">
        <v>36</v>
      </c>
      <c r="X17" s="154">
        <v>427</v>
      </c>
      <c r="Y17" s="85">
        <v>38</v>
      </c>
      <c r="Z17" s="156">
        <v>447</v>
      </c>
      <c r="AA17" s="169"/>
      <c r="AB17" s="169">
        <f aca="true" t="shared" si="8" ref="AB17:AG17">SUM(C17,I17,O17,U17)</f>
        <v>72</v>
      </c>
      <c r="AC17" s="72">
        <f t="shared" si="8"/>
        <v>1080</v>
      </c>
      <c r="AD17" s="72">
        <f t="shared" si="8"/>
        <v>75</v>
      </c>
      <c r="AE17" s="72">
        <f t="shared" si="8"/>
        <v>1125</v>
      </c>
      <c r="AF17" s="72">
        <f t="shared" si="8"/>
        <v>79</v>
      </c>
      <c r="AG17" s="72">
        <f t="shared" si="8"/>
        <v>1185</v>
      </c>
      <c r="AH17" s="72"/>
    </row>
    <row r="18" spans="2:34" s="3" customFormat="1" ht="24.75" customHeight="1">
      <c r="B18" s="7" t="s">
        <v>99</v>
      </c>
      <c r="C18" s="88">
        <v>219</v>
      </c>
      <c r="D18" s="157">
        <v>5138</v>
      </c>
      <c r="E18" s="88">
        <v>222</v>
      </c>
      <c r="F18" s="158">
        <v>5241</v>
      </c>
      <c r="G18" s="88">
        <v>224</v>
      </c>
      <c r="H18" s="158">
        <v>5345</v>
      </c>
      <c r="I18" s="89">
        <v>258</v>
      </c>
      <c r="J18" s="157">
        <v>2096</v>
      </c>
      <c r="K18" s="88">
        <v>261</v>
      </c>
      <c r="L18" s="158">
        <v>2138</v>
      </c>
      <c r="M18" s="88">
        <v>264</v>
      </c>
      <c r="N18" s="159">
        <v>2181</v>
      </c>
      <c r="O18" s="89">
        <v>29</v>
      </c>
      <c r="P18" s="157">
        <v>450</v>
      </c>
      <c r="Q18" s="88">
        <v>29</v>
      </c>
      <c r="R18" s="158">
        <v>459</v>
      </c>
      <c r="S18" s="88">
        <v>29</v>
      </c>
      <c r="T18" s="159">
        <v>468</v>
      </c>
      <c r="U18" s="90">
        <v>324</v>
      </c>
      <c r="V18" s="157">
        <v>2714</v>
      </c>
      <c r="W18" s="88">
        <v>327</v>
      </c>
      <c r="X18" s="158">
        <v>2768</v>
      </c>
      <c r="Y18" s="88">
        <v>330</v>
      </c>
      <c r="Z18" s="160">
        <v>2824</v>
      </c>
      <c r="AA18" s="170"/>
      <c r="AB18" s="170"/>
      <c r="AC18" s="72">
        <f t="shared" si="2"/>
        <v>830</v>
      </c>
      <c r="AD18" s="72">
        <f t="shared" si="3"/>
        <v>10398</v>
      </c>
      <c r="AE18" s="72">
        <f t="shared" si="4"/>
        <v>839</v>
      </c>
      <c r="AF18" s="72">
        <f t="shared" si="5"/>
        <v>10606</v>
      </c>
      <c r="AG18" s="72">
        <f t="shared" si="6"/>
        <v>847</v>
      </c>
      <c r="AH18" s="72">
        <f t="shared" si="7"/>
        <v>10818</v>
      </c>
    </row>
    <row r="19" spans="2:34" s="3" customFormat="1" ht="24.75" customHeight="1">
      <c r="B19" s="7" t="s">
        <v>111</v>
      </c>
      <c r="C19" s="85">
        <v>337</v>
      </c>
      <c r="D19" s="92">
        <v>15553</v>
      </c>
      <c r="E19" s="85">
        <v>346</v>
      </c>
      <c r="F19" s="154">
        <v>15968</v>
      </c>
      <c r="G19" s="85">
        <v>354</v>
      </c>
      <c r="H19" s="154">
        <v>16338</v>
      </c>
      <c r="I19" s="86">
        <v>137</v>
      </c>
      <c r="J19" s="92">
        <v>3986</v>
      </c>
      <c r="K19" s="85">
        <v>141</v>
      </c>
      <c r="L19" s="154">
        <v>4103</v>
      </c>
      <c r="M19" s="85">
        <v>145</v>
      </c>
      <c r="N19" s="155">
        <v>4219</v>
      </c>
      <c r="O19" s="86">
        <v>32</v>
      </c>
      <c r="P19" s="92">
        <v>687</v>
      </c>
      <c r="Q19" s="85">
        <v>32</v>
      </c>
      <c r="R19" s="154">
        <v>687</v>
      </c>
      <c r="S19" s="85">
        <v>33</v>
      </c>
      <c r="T19" s="155">
        <v>709</v>
      </c>
      <c r="U19" s="87">
        <v>349</v>
      </c>
      <c r="V19" s="92">
        <v>5703</v>
      </c>
      <c r="W19" s="85">
        <v>365</v>
      </c>
      <c r="X19" s="154">
        <v>5964</v>
      </c>
      <c r="Y19" s="85">
        <v>382</v>
      </c>
      <c r="Z19" s="156">
        <v>6242</v>
      </c>
      <c r="AA19" s="169"/>
      <c r="AB19" s="169"/>
      <c r="AC19" s="72">
        <f t="shared" si="2"/>
        <v>855</v>
      </c>
      <c r="AD19" s="72">
        <f t="shared" si="3"/>
        <v>25929</v>
      </c>
      <c r="AE19" s="72">
        <f t="shared" si="4"/>
        <v>884</v>
      </c>
      <c r="AF19" s="72">
        <f t="shared" si="5"/>
        <v>26722</v>
      </c>
      <c r="AG19" s="72">
        <f t="shared" si="6"/>
        <v>914</v>
      </c>
      <c r="AH19" s="72">
        <f t="shared" si="7"/>
        <v>27508</v>
      </c>
    </row>
    <row r="20" spans="2:34" s="3" customFormat="1" ht="24.75" customHeight="1">
      <c r="B20" s="7" t="s">
        <v>98</v>
      </c>
      <c r="C20" s="85">
        <v>158</v>
      </c>
      <c r="D20" s="92">
        <v>5222</v>
      </c>
      <c r="E20" s="85">
        <v>159</v>
      </c>
      <c r="F20" s="154">
        <v>5255</v>
      </c>
      <c r="G20" s="85">
        <v>160</v>
      </c>
      <c r="H20" s="154">
        <v>5288</v>
      </c>
      <c r="I20" s="86">
        <v>124</v>
      </c>
      <c r="J20" s="92">
        <v>2647</v>
      </c>
      <c r="K20" s="85">
        <v>128</v>
      </c>
      <c r="L20" s="154">
        <v>2733</v>
      </c>
      <c r="M20" s="85">
        <v>132</v>
      </c>
      <c r="N20" s="155">
        <v>2818</v>
      </c>
      <c r="O20" s="86">
        <v>19</v>
      </c>
      <c r="P20" s="92">
        <v>277</v>
      </c>
      <c r="Q20" s="85">
        <v>20</v>
      </c>
      <c r="R20" s="154">
        <v>292</v>
      </c>
      <c r="S20" s="85">
        <v>21</v>
      </c>
      <c r="T20" s="155">
        <v>307</v>
      </c>
      <c r="U20" s="87">
        <v>280</v>
      </c>
      <c r="V20" s="92">
        <v>3934</v>
      </c>
      <c r="W20" s="85">
        <v>290</v>
      </c>
      <c r="X20" s="154">
        <v>4075</v>
      </c>
      <c r="Y20" s="85">
        <v>300</v>
      </c>
      <c r="Z20" s="156">
        <v>4215</v>
      </c>
      <c r="AA20" s="169"/>
      <c r="AB20" s="169"/>
      <c r="AC20" s="72">
        <f t="shared" si="2"/>
        <v>581</v>
      </c>
      <c r="AD20" s="72">
        <f t="shared" si="3"/>
        <v>12080</v>
      </c>
      <c r="AE20" s="72">
        <f t="shared" si="4"/>
        <v>597</v>
      </c>
      <c r="AF20" s="72">
        <f t="shared" si="5"/>
        <v>12355</v>
      </c>
      <c r="AG20" s="72">
        <f t="shared" si="6"/>
        <v>613</v>
      </c>
      <c r="AH20" s="72">
        <f t="shared" si="7"/>
        <v>12628</v>
      </c>
    </row>
    <row r="21" spans="2:34" s="3" customFormat="1" ht="24.75" customHeight="1">
      <c r="B21" s="7" t="s">
        <v>112</v>
      </c>
      <c r="C21" s="88">
        <v>130</v>
      </c>
      <c r="D21" s="157">
        <v>2730</v>
      </c>
      <c r="E21" s="88">
        <v>130</v>
      </c>
      <c r="F21" s="158">
        <v>2730</v>
      </c>
      <c r="G21" s="88">
        <v>130</v>
      </c>
      <c r="H21" s="158">
        <v>2730</v>
      </c>
      <c r="I21" s="89">
        <v>121</v>
      </c>
      <c r="J21" s="157">
        <v>1452</v>
      </c>
      <c r="K21" s="88">
        <v>121</v>
      </c>
      <c r="L21" s="158">
        <v>1452</v>
      </c>
      <c r="M21" s="88">
        <v>121</v>
      </c>
      <c r="N21" s="159">
        <v>1452</v>
      </c>
      <c r="O21" s="89">
        <v>8</v>
      </c>
      <c r="P21" s="157">
        <v>88</v>
      </c>
      <c r="Q21" s="88">
        <v>8</v>
      </c>
      <c r="R21" s="158">
        <v>88</v>
      </c>
      <c r="S21" s="88">
        <v>8</v>
      </c>
      <c r="T21" s="159">
        <v>88</v>
      </c>
      <c r="U21" s="90">
        <v>149</v>
      </c>
      <c r="V21" s="157">
        <v>2086</v>
      </c>
      <c r="W21" s="88">
        <v>154</v>
      </c>
      <c r="X21" s="158">
        <v>2156</v>
      </c>
      <c r="Y21" s="88">
        <v>159</v>
      </c>
      <c r="Z21" s="160">
        <v>2226</v>
      </c>
      <c r="AA21" s="170">
        <f aca="true" t="shared" si="9" ref="AA21:AF21">SUM(C21,I21,O21,U21)</f>
        <v>408</v>
      </c>
      <c r="AB21" s="170">
        <f t="shared" si="9"/>
        <v>6356</v>
      </c>
      <c r="AC21" s="72">
        <f t="shared" si="9"/>
        <v>413</v>
      </c>
      <c r="AD21" s="72">
        <f t="shared" si="9"/>
        <v>6426</v>
      </c>
      <c r="AE21" s="72">
        <f t="shared" si="9"/>
        <v>418</v>
      </c>
      <c r="AF21" s="72">
        <f t="shared" si="9"/>
        <v>6496</v>
      </c>
      <c r="AG21" s="72"/>
      <c r="AH21" s="72"/>
    </row>
    <row r="22" spans="2:34" s="3" customFormat="1" ht="24.75" customHeight="1">
      <c r="B22" s="7" t="s">
        <v>86</v>
      </c>
      <c r="C22" s="85">
        <v>118</v>
      </c>
      <c r="D22" s="92">
        <v>3441</v>
      </c>
      <c r="E22" s="85">
        <v>115</v>
      </c>
      <c r="F22" s="154">
        <v>3667</v>
      </c>
      <c r="G22" s="85">
        <v>113</v>
      </c>
      <c r="H22" s="154">
        <v>3908</v>
      </c>
      <c r="I22" s="86">
        <v>110</v>
      </c>
      <c r="J22" s="92">
        <v>964</v>
      </c>
      <c r="K22" s="85">
        <v>113</v>
      </c>
      <c r="L22" s="154">
        <v>983</v>
      </c>
      <c r="M22" s="85">
        <v>116</v>
      </c>
      <c r="N22" s="155">
        <v>1009</v>
      </c>
      <c r="O22" s="86">
        <v>13</v>
      </c>
      <c r="P22" s="92">
        <v>191</v>
      </c>
      <c r="Q22" s="85">
        <v>13</v>
      </c>
      <c r="R22" s="154">
        <v>194</v>
      </c>
      <c r="S22" s="85">
        <v>13</v>
      </c>
      <c r="T22" s="155">
        <v>198</v>
      </c>
      <c r="U22" s="87">
        <v>104</v>
      </c>
      <c r="V22" s="92">
        <v>862</v>
      </c>
      <c r="W22" s="85">
        <v>105</v>
      </c>
      <c r="X22" s="154">
        <v>880</v>
      </c>
      <c r="Y22" s="85">
        <v>106</v>
      </c>
      <c r="Z22" s="156">
        <v>899</v>
      </c>
      <c r="AA22" s="169"/>
      <c r="AB22" s="169"/>
      <c r="AC22" s="72">
        <f t="shared" si="2"/>
        <v>345</v>
      </c>
      <c r="AD22" s="72">
        <f t="shared" si="3"/>
        <v>5458</v>
      </c>
      <c r="AE22" s="72">
        <f t="shared" si="4"/>
        <v>346</v>
      </c>
      <c r="AF22" s="72">
        <f t="shared" si="5"/>
        <v>5724</v>
      </c>
      <c r="AG22" s="72">
        <f t="shared" si="6"/>
        <v>348</v>
      </c>
      <c r="AH22" s="72">
        <f t="shared" si="7"/>
        <v>6014</v>
      </c>
    </row>
    <row r="23" spans="2:34" s="3" customFormat="1" ht="24.75" customHeight="1">
      <c r="B23" s="7" t="s">
        <v>79</v>
      </c>
      <c r="C23" s="85">
        <v>94</v>
      </c>
      <c r="D23" s="92">
        <v>2993</v>
      </c>
      <c r="E23" s="85">
        <v>96</v>
      </c>
      <c r="F23" s="154">
        <v>3182</v>
      </c>
      <c r="G23" s="85">
        <v>98</v>
      </c>
      <c r="H23" s="154">
        <v>3371</v>
      </c>
      <c r="I23" s="86">
        <v>33</v>
      </c>
      <c r="J23" s="92">
        <v>432</v>
      </c>
      <c r="K23" s="85">
        <v>34</v>
      </c>
      <c r="L23" s="154">
        <v>457</v>
      </c>
      <c r="M23" s="85">
        <v>35</v>
      </c>
      <c r="N23" s="155">
        <v>482</v>
      </c>
      <c r="O23" s="86">
        <v>10</v>
      </c>
      <c r="P23" s="92">
        <v>171</v>
      </c>
      <c r="Q23" s="85">
        <v>11</v>
      </c>
      <c r="R23" s="154">
        <v>194</v>
      </c>
      <c r="S23" s="85">
        <v>12</v>
      </c>
      <c r="T23" s="155">
        <v>217</v>
      </c>
      <c r="U23" s="87">
        <v>67</v>
      </c>
      <c r="V23" s="92">
        <v>1116</v>
      </c>
      <c r="W23" s="85">
        <v>71</v>
      </c>
      <c r="X23" s="154">
        <v>1219</v>
      </c>
      <c r="Y23" s="85">
        <v>75</v>
      </c>
      <c r="Z23" s="156">
        <v>1322</v>
      </c>
      <c r="AA23" s="169"/>
      <c r="AB23" s="169"/>
      <c r="AC23" s="72">
        <f t="shared" si="2"/>
        <v>204</v>
      </c>
      <c r="AD23" s="72">
        <f t="shared" si="3"/>
        <v>4712</v>
      </c>
      <c r="AE23" s="72">
        <f t="shared" si="4"/>
        <v>212</v>
      </c>
      <c r="AF23" s="72">
        <f t="shared" si="5"/>
        <v>5052</v>
      </c>
      <c r="AG23" s="72">
        <f t="shared" si="6"/>
        <v>220</v>
      </c>
      <c r="AH23" s="72">
        <f t="shared" si="7"/>
        <v>5392</v>
      </c>
    </row>
    <row r="24" spans="2:34" s="3" customFormat="1" ht="24.75" customHeight="1">
      <c r="B24" s="7" t="s">
        <v>116</v>
      </c>
      <c r="C24" s="85">
        <v>67</v>
      </c>
      <c r="D24" s="92">
        <v>201</v>
      </c>
      <c r="E24" s="85">
        <v>67</v>
      </c>
      <c r="F24" s="154">
        <v>201</v>
      </c>
      <c r="G24" s="85">
        <v>67</v>
      </c>
      <c r="H24" s="154">
        <v>201</v>
      </c>
      <c r="I24" s="86">
        <v>35</v>
      </c>
      <c r="J24" s="92">
        <v>630</v>
      </c>
      <c r="K24" s="85">
        <v>35</v>
      </c>
      <c r="L24" s="154">
        <v>650</v>
      </c>
      <c r="M24" s="85">
        <v>35</v>
      </c>
      <c r="N24" s="155">
        <v>650</v>
      </c>
      <c r="O24" s="86">
        <v>6</v>
      </c>
      <c r="P24" s="92">
        <v>102</v>
      </c>
      <c r="Q24" s="85">
        <v>6</v>
      </c>
      <c r="R24" s="154">
        <v>102</v>
      </c>
      <c r="S24" s="85">
        <v>6</v>
      </c>
      <c r="T24" s="155">
        <v>102</v>
      </c>
      <c r="U24" s="87">
        <v>65</v>
      </c>
      <c r="V24" s="92">
        <v>845</v>
      </c>
      <c r="W24" s="85">
        <v>65</v>
      </c>
      <c r="X24" s="154">
        <v>845</v>
      </c>
      <c r="Y24" s="85">
        <v>65</v>
      </c>
      <c r="Z24" s="156">
        <v>845</v>
      </c>
      <c r="AA24" s="169"/>
      <c r="AB24" s="169"/>
      <c r="AC24" s="72">
        <f t="shared" si="2"/>
        <v>173</v>
      </c>
      <c r="AD24" s="72">
        <f t="shared" si="3"/>
        <v>1778</v>
      </c>
      <c r="AE24" s="72">
        <f t="shared" si="4"/>
        <v>173</v>
      </c>
      <c r="AF24" s="72">
        <f t="shared" si="5"/>
        <v>1798</v>
      </c>
      <c r="AG24" s="72">
        <f t="shared" si="6"/>
        <v>173</v>
      </c>
      <c r="AH24" s="72">
        <f t="shared" si="7"/>
        <v>1798</v>
      </c>
    </row>
    <row r="25" spans="2:34" s="3" customFormat="1" ht="24.75" customHeight="1">
      <c r="B25" s="7" t="s">
        <v>93</v>
      </c>
      <c r="C25" s="85">
        <v>65</v>
      </c>
      <c r="D25" s="92">
        <v>2331</v>
      </c>
      <c r="E25" s="85">
        <v>65</v>
      </c>
      <c r="F25" s="154">
        <v>2331</v>
      </c>
      <c r="G25" s="85">
        <v>65</v>
      </c>
      <c r="H25" s="154">
        <v>2331</v>
      </c>
      <c r="I25" s="86">
        <v>27</v>
      </c>
      <c r="J25" s="92">
        <v>284</v>
      </c>
      <c r="K25" s="85">
        <v>27</v>
      </c>
      <c r="L25" s="154">
        <v>284</v>
      </c>
      <c r="M25" s="85">
        <v>27</v>
      </c>
      <c r="N25" s="155">
        <v>284</v>
      </c>
      <c r="O25" s="86">
        <v>3</v>
      </c>
      <c r="P25" s="92">
        <v>87</v>
      </c>
      <c r="Q25" s="85">
        <v>3</v>
      </c>
      <c r="R25" s="154">
        <v>87</v>
      </c>
      <c r="S25" s="85">
        <v>3</v>
      </c>
      <c r="T25" s="155">
        <v>87</v>
      </c>
      <c r="U25" s="87">
        <v>81</v>
      </c>
      <c r="V25" s="92">
        <v>1335</v>
      </c>
      <c r="W25" s="85">
        <v>84</v>
      </c>
      <c r="X25" s="154">
        <v>1384</v>
      </c>
      <c r="Y25" s="85">
        <v>87</v>
      </c>
      <c r="Z25" s="156">
        <v>1434</v>
      </c>
      <c r="AA25" s="169"/>
      <c r="AB25" s="169"/>
      <c r="AC25" s="72">
        <f t="shared" si="2"/>
        <v>176</v>
      </c>
      <c r="AD25" s="72">
        <f t="shared" si="3"/>
        <v>4037</v>
      </c>
      <c r="AE25" s="72">
        <f t="shared" si="4"/>
        <v>179</v>
      </c>
      <c r="AF25" s="72">
        <f t="shared" si="5"/>
        <v>4086</v>
      </c>
      <c r="AG25" s="72">
        <f t="shared" si="6"/>
        <v>182</v>
      </c>
      <c r="AH25" s="72">
        <f t="shared" si="7"/>
        <v>4136</v>
      </c>
    </row>
    <row r="26" spans="2:34" s="3" customFormat="1" ht="24.75" customHeight="1">
      <c r="B26" s="7" t="s">
        <v>106</v>
      </c>
      <c r="C26" s="88">
        <v>269</v>
      </c>
      <c r="D26" s="157">
        <v>5666</v>
      </c>
      <c r="E26" s="88">
        <v>272</v>
      </c>
      <c r="F26" s="158">
        <v>5722</v>
      </c>
      <c r="G26" s="88">
        <v>275</v>
      </c>
      <c r="H26" s="158">
        <v>5779</v>
      </c>
      <c r="I26" s="89">
        <v>256</v>
      </c>
      <c r="J26" s="157">
        <v>5632</v>
      </c>
      <c r="K26" s="88">
        <v>291</v>
      </c>
      <c r="L26" s="158">
        <v>6402</v>
      </c>
      <c r="M26" s="88">
        <v>326</v>
      </c>
      <c r="N26" s="159">
        <v>7172</v>
      </c>
      <c r="O26" s="89">
        <v>31</v>
      </c>
      <c r="P26" s="157">
        <v>651</v>
      </c>
      <c r="Q26" s="88">
        <v>32</v>
      </c>
      <c r="R26" s="158">
        <v>672</v>
      </c>
      <c r="S26" s="88">
        <v>33</v>
      </c>
      <c r="T26" s="159">
        <v>693</v>
      </c>
      <c r="U26" s="90">
        <v>358</v>
      </c>
      <c r="V26" s="157">
        <v>7876</v>
      </c>
      <c r="W26" s="88">
        <v>397</v>
      </c>
      <c r="X26" s="158">
        <v>8734</v>
      </c>
      <c r="Y26" s="88">
        <v>436</v>
      </c>
      <c r="Z26" s="160">
        <v>9592</v>
      </c>
      <c r="AA26" s="170"/>
      <c r="AB26" s="170"/>
      <c r="AC26" s="72">
        <f t="shared" si="2"/>
        <v>914</v>
      </c>
      <c r="AD26" s="72">
        <f t="shared" si="3"/>
        <v>19825</v>
      </c>
      <c r="AE26" s="72">
        <f t="shared" si="4"/>
        <v>992</v>
      </c>
      <c r="AF26" s="72">
        <f t="shared" si="5"/>
        <v>21530</v>
      </c>
      <c r="AG26" s="72">
        <f t="shared" si="6"/>
        <v>1070</v>
      </c>
      <c r="AH26" s="72">
        <f t="shared" si="7"/>
        <v>23236</v>
      </c>
    </row>
    <row r="27" spans="2:34" s="3" customFormat="1" ht="24.75" customHeight="1">
      <c r="B27" s="7" t="s">
        <v>109</v>
      </c>
      <c r="C27" s="88">
        <v>498</v>
      </c>
      <c r="D27" s="157">
        <v>9790</v>
      </c>
      <c r="E27" s="88">
        <v>496</v>
      </c>
      <c r="F27" s="158">
        <v>9659</v>
      </c>
      <c r="G27" s="88">
        <v>494</v>
      </c>
      <c r="H27" s="158">
        <v>9529</v>
      </c>
      <c r="I27" s="89">
        <v>520</v>
      </c>
      <c r="J27" s="157">
        <v>5913</v>
      </c>
      <c r="K27" s="88">
        <v>538</v>
      </c>
      <c r="L27" s="158">
        <v>6112</v>
      </c>
      <c r="M27" s="88">
        <v>556</v>
      </c>
      <c r="N27" s="159">
        <v>6311</v>
      </c>
      <c r="O27" s="89">
        <v>36</v>
      </c>
      <c r="P27" s="157">
        <v>572</v>
      </c>
      <c r="Q27" s="88">
        <v>38</v>
      </c>
      <c r="R27" s="158">
        <v>604</v>
      </c>
      <c r="S27" s="88">
        <v>41</v>
      </c>
      <c r="T27" s="159">
        <v>652</v>
      </c>
      <c r="U27" s="90">
        <v>999</v>
      </c>
      <c r="V27" s="157">
        <v>13087</v>
      </c>
      <c r="W27" s="88">
        <v>1029</v>
      </c>
      <c r="X27" s="158">
        <v>13480</v>
      </c>
      <c r="Y27" s="88">
        <v>1060</v>
      </c>
      <c r="Z27" s="160">
        <v>13886</v>
      </c>
      <c r="AA27" s="170"/>
      <c r="AB27" s="170"/>
      <c r="AC27" s="72">
        <f t="shared" si="2"/>
        <v>2053</v>
      </c>
      <c r="AD27" s="72">
        <f t="shared" si="3"/>
        <v>29362</v>
      </c>
      <c r="AE27" s="72">
        <f t="shared" si="4"/>
        <v>2101</v>
      </c>
      <c r="AF27" s="72">
        <f t="shared" si="5"/>
        <v>29855</v>
      </c>
      <c r="AG27" s="72">
        <f t="shared" si="6"/>
        <v>2151</v>
      </c>
      <c r="AH27" s="72">
        <f t="shared" si="7"/>
        <v>30378</v>
      </c>
    </row>
    <row r="28" spans="2:34" s="3" customFormat="1" ht="24.75" customHeight="1">
      <c r="B28" s="7" t="s">
        <v>104</v>
      </c>
      <c r="C28" s="85">
        <v>101</v>
      </c>
      <c r="D28" s="92">
        <v>2951</v>
      </c>
      <c r="E28" s="85">
        <v>109</v>
      </c>
      <c r="F28" s="154">
        <v>3150</v>
      </c>
      <c r="G28" s="85">
        <v>116</v>
      </c>
      <c r="H28" s="154">
        <v>3367</v>
      </c>
      <c r="I28" s="86">
        <v>82</v>
      </c>
      <c r="J28" s="92">
        <v>821</v>
      </c>
      <c r="K28" s="85">
        <v>88</v>
      </c>
      <c r="L28" s="154">
        <v>877</v>
      </c>
      <c r="M28" s="85">
        <v>94</v>
      </c>
      <c r="N28" s="155">
        <v>937</v>
      </c>
      <c r="O28" s="86">
        <v>4</v>
      </c>
      <c r="P28" s="92">
        <v>37</v>
      </c>
      <c r="Q28" s="85">
        <v>4</v>
      </c>
      <c r="R28" s="154">
        <v>39</v>
      </c>
      <c r="S28" s="85">
        <v>5</v>
      </c>
      <c r="T28" s="155">
        <v>41</v>
      </c>
      <c r="U28" s="87">
        <v>140</v>
      </c>
      <c r="V28" s="92">
        <v>1771</v>
      </c>
      <c r="W28" s="85">
        <v>148</v>
      </c>
      <c r="X28" s="154">
        <v>1889</v>
      </c>
      <c r="Y28" s="85">
        <v>158</v>
      </c>
      <c r="Z28" s="156">
        <v>2020</v>
      </c>
      <c r="AA28" s="169"/>
      <c r="AB28" s="169"/>
      <c r="AC28" s="72">
        <f t="shared" si="2"/>
        <v>327</v>
      </c>
      <c r="AD28" s="72">
        <f t="shared" si="3"/>
        <v>5580</v>
      </c>
      <c r="AE28" s="72">
        <f t="shared" si="4"/>
        <v>349</v>
      </c>
      <c r="AF28" s="72">
        <f t="shared" si="5"/>
        <v>5955</v>
      </c>
      <c r="AG28" s="72">
        <f t="shared" si="6"/>
        <v>373</v>
      </c>
      <c r="AH28" s="72">
        <f t="shared" si="7"/>
        <v>6365</v>
      </c>
    </row>
    <row r="29" spans="2:34" s="3" customFormat="1" ht="24.75" customHeight="1">
      <c r="B29" s="7" t="s">
        <v>113</v>
      </c>
      <c r="C29" s="88">
        <v>33</v>
      </c>
      <c r="D29" s="157">
        <v>544</v>
      </c>
      <c r="E29" s="88">
        <v>35</v>
      </c>
      <c r="F29" s="158">
        <v>577</v>
      </c>
      <c r="G29" s="88">
        <v>38</v>
      </c>
      <c r="H29" s="158">
        <v>627</v>
      </c>
      <c r="I29" s="89">
        <v>22</v>
      </c>
      <c r="J29" s="157">
        <v>240</v>
      </c>
      <c r="K29" s="88">
        <v>22</v>
      </c>
      <c r="L29" s="158">
        <v>240</v>
      </c>
      <c r="M29" s="88">
        <v>22</v>
      </c>
      <c r="N29" s="159">
        <v>240</v>
      </c>
      <c r="O29" s="89">
        <v>1</v>
      </c>
      <c r="P29" s="157">
        <v>4</v>
      </c>
      <c r="Q29" s="88">
        <v>1</v>
      </c>
      <c r="R29" s="158">
        <v>4</v>
      </c>
      <c r="S29" s="88">
        <v>1</v>
      </c>
      <c r="T29" s="159">
        <v>4</v>
      </c>
      <c r="U29" s="90">
        <v>95</v>
      </c>
      <c r="V29" s="157">
        <v>925</v>
      </c>
      <c r="W29" s="88">
        <v>97</v>
      </c>
      <c r="X29" s="158">
        <v>944</v>
      </c>
      <c r="Y29" s="88">
        <v>100</v>
      </c>
      <c r="Z29" s="160">
        <v>974</v>
      </c>
      <c r="AA29" s="170"/>
      <c r="AB29" s="170">
        <f aca="true" t="shared" si="10" ref="AB29:AG29">SUM(C29,I29,O29,U29)</f>
        <v>151</v>
      </c>
      <c r="AC29" s="72">
        <f t="shared" si="10"/>
        <v>1713</v>
      </c>
      <c r="AD29" s="72">
        <f t="shared" si="10"/>
        <v>155</v>
      </c>
      <c r="AE29" s="72">
        <f t="shared" si="10"/>
        <v>1765</v>
      </c>
      <c r="AF29" s="72">
        <f t="shared" si="10"/>
        <v>161</v>
      </c>
      <c r="AG29" s="72">
        <f t="shared" si="10"/>
        <v>1845</v>
      </c>
      <c r="AH29" s="72"/>
    </row>
    <row r="30" spans="2:34" s="3" customFormat="1" ht="24.75" customHeight="1">
      <c r="B30" s="7" t="s">
        <v>21</v>
      </c>
      <c r="C30" s="85">
        <v>111</v>
      </c>
      <c r="D30" s="92">
        <v>3376</v>
      </c>
      <c r="E30" s="85">
        <v>113</v>
      </c>
      <c r="F30" s="154">
        <v>3437</v>
      </c>
      <c r="G30" s="85">
        <v>115</v>
      </c>
      <c r="H30" s="154">
        <v>3497</v>
      </c>
      <c r="I30" s="86">
        <v>36</v>
      </c>
      <c r="J30" s="92">
        <v>276</v>
      </c>
      <c r="K30" s="85">
        <v>36</v>
      </c>
      <c r="L30" s="154">
        <v>276</v>
      </c>
      <c r="M30" s="85">
        <v>36</v>
      </c>
      <c r="N30" s="155">
        <v>276</v>
      </c>
      <c r="O30" s="86">
        <v>8</v>
      </c>
      <c r="P30" s="92">
        <v>140</v>
      </c>
      <c r="Q30" s="85">
        <v>8</v>
      </c>
      <c r="R30" s="154">
        <v>140</v>
      </c>
      <c r="S30" s="85">
        <v>8</v>
      </c>
      <c r="T30" s="155">
        <v>140</v>
      </c>
      <c r="U30" s="87">
        <v>79</v>
      </c>
      <c r="V30" s="92">
        <v>929</v>
      </c>
      <c r="W30" s="85">
        <v>81</v>
      </c>
      <c r="X30" s="154">
        <v>952</v>
      </c>
      <c r="Y30" s="85">
        <v>83</v>
      </c>
      <c r="Z30" s="156">
        <v>976</v>
      </c>
      <c r="AA30" s="169"/>
      <c r="AB30" s="169"/>
      <c r="AC30" s="72">
        <v>234</v>
      </c>
      <c r="AD30" s="72">
        <v>4721</v>
      </c>
      <c r="AE30" s="72">
        <v>238</v>
      </c>
      <c r="AF30" s="72">
        <v>4805</v>
      </c>
      <c r="AG30" s="72">
        <v>242</v>
      </c>
      <c r="AH30" s="72">
        <v>4889</v>
      </c>
    </row>
    <row r="31" spans="2:34" s="3" customFormat="1" ht="24.75" customHeight="1">
      <c r="B31" s="7" t="s">
        <v>110</v>
      </c>
      <c r="C31" s="85">
        <v>58</v>
      </c>
      <c r="D31" s="92">
        <v>1508</v>
      </c>
      <c r="E31" s="85">
        <v>59</v>
      </c>
      <c r="F31" s="154">
        <v>1593</v>
      </c>
      <c r="G31" s="85">
        <v>60</v>
      </c>
      <c r="H31" s="154">
        <v>1680</v>
      </c>
      <c r="I31" s="86">
        <v>19</v>
      </c>
      <c r="J31" s="92">
        <v>152</v>
      </c>
      <c r="K31" s="85">
        <v>20</v>
      </c>
      <c r="L31" s="154">
        <v>180</v>
      </c>
      <c r="M31" s="85">
        <v>21</v>
      </c>
      <c r="N31" s="155">
        <v>210</v>
      </c>
      <c r="O31" s="86">
        <v>2</v>
      </c>
      <c r="P31" s="92">
        <v>13</v>
      </c>
      <c r="Q31" s="85">
        <v>2</v>
      </c>
      <c r="R31" s="154">
        <v>13</v>
      </c>
      <c r="S31" s="85">
        <v>2</v>
      </c>
      <c r="T31" s="155">
        <v>13</v>
      </c>
      <c r="U31" s="87">
        <v>58</v>
      </c>
      <c r="V31" s="92">
        <v>696</v>
      </c>
      <c r="W31" s="85">
        <v>60</v>
      </c>
      <c r="X31" s="154">
        <v>720</v>
      </c>
      <c r="Y31" s="85">
        <v>62</v>
      </c>
      <c r="Z31" s="156">
        <v>744</v>
      </c>
      <c r="AA31" s="169"/>
      <c r="AB31" s="169"/>
      <c r="AC31" s="72">
        <f aca="true" t="shared" si="11" ref="AC31:AC50">SUM(C31,I31,O31,U31)</f>
        <v>137</v>
      </c>
      <c r="AD31" s="72">
        <f t="shared" si="3"/>
        <v>2369</v>
      </c>
      <c r="AE31" s="72">
        <f t="shared" si="4"/>
        <v>141</v>
      </c>
      <c r="AF31" s="72">
        <f t="shared" si="5"/>
        <v>2506</v>
      </c>
      <c r="AG31" s="72">
        <f t="shared" si="6"/>
        <v>145</v>
      </c>
      <c r="AH31" s="72">
        <f t="shared" si="7"/>
        <v>2647</v>
      </c>
    </row>
    <row r="32" spans="2:34" s="3" customFormat="1" ht="24.75" customHeight="1">
      <c r="B32" s="7" t="s">
        <v>84</v>
      </c>
      <c r="C32" s="85">
        <v>57</v>
      </c>
      <c r="D32" s="92">
        <v>1037</v>
      </c>
      <c r="E32" s="85">
        <v>57</v>
      </c>
      <c r="F32" s="154">
        <v>1037</v>
      </c>
      <c r="G32" s="85">
        <v>58</v>
      </c>
      <c r="H32" s="154">
        <v>1056</v>
      </c>
      <c r="I32" s="86">
        <v>39</v>
      </c>
      <c r="J32" s="92">
        <v>437</v>
      </c>
      <c r="K32" s="85">
        <v>39</v>
      </c>
      <c r="L32" s="154">
        <v>437</v>
      </c>
      <c r="M32" s="85">
        <v>39</v>
      </c>
      <c r="N32" s="155">
        <v>437</v>
      </c>
      <c r="O32" s="86">
        <v>9</v>
      </c>
      <c r="P32" s="92">
        <v>109</v>
      </c>
      <c r="Q32" s="85">
        <v>9</v>
      </c>
      <c r="R32" s="154">
        <v>109</v>
      </c>
      <c r="S32" s="85">
        <v>9</v>
      </c>
      <c r="T32" s="155">
        <v>109</v>
      </c>
      <c r="U32" s="87">
        <v>73</v>
      </c>
      <c r="V32" s="92">
        <v>796</v>
      </c>
      <c r="W32" s="85">
        <v>75</v>
      </c>
      <c r="X32" s="154">
        <v>818</v>
      </c>
      <c r="Y32" s="85">
        <v>77</v>
      </c>
      <c r="Z32" s="156">
        <v>839</v>
      </c>
      <c r="AA32" s="169"/>
      <c r="AB32" s="169"/>
      <c r="AC32" s="72">
        <f t="shared" si="11"/>
        <v>178</v>
      </c>
      <c r="AD32" s="72">
        <f t="shared" si="3"/>
        <v>2379</v>
      </c>
      <c r="AE32" s="72">
        <f t="shared" si="4"/>
        <v>180</v>
      </c>
      <c r="AF32" s="72">
        <f t="shared" si="5"/>
        <v>2401</v>
      </c>
      <c r="AG32" s="72">
        <f t="shared" si="6"/>
        <v>183</v>
      </c>
      <c r="AH32" s="72">
        <f t="shared" si="7"/>
        <v>2441</v>
      </c>
    </row>
    <row r="33" spans="2:34" s="3" customFormat="1" ht="24.75" customHeight="1">
      <c r="B33" s="7" t="s">
        <v>90</v>
      </c>
      <c r="C33" s="88">
        <v>70</v>
      </c>
      <c r="D33" s="157">
        <v>2400</v>
      </c>
      <c r="E33" s="88">
        <v>70</v>
      </c>
      <c r="F33" s="158">
        <v>2400</v>
      </c>
      <c r="G33" s="88">
        <v>70</v>
      </c>
      <c r="H33" s="158">
        <v>2400</v>
      </c>
      <c r="I33" s="89">
        <v>66</v>
      </c>
      <c r="J33" s="158">
        <v>1000</v>
      </c>
      <c r="K33" s="88">
        <v>67</v>
      </c>
      <c r="L33" s="158">
        <v>1072</v>
      </c>
      <c r="M33" s="88">
        <v>68</v>
      </c>
      <c r="N33" s="159">
        <v>1104</v>
      </c>
      <c r="O33" s="89">
        <v>24</v>
      </c>
      <c r="P33" s="158">
        <v>535</v>
      </c>
      <c r="Q33" s="88">
        <v>25</v>
      </c>
      <c r="R33" s="158">
        <v>540</v>
      </c>
      <c r="S33" s="88">
        <v>26</v>
      </c>
      <c r="T33" s="159">
        <v>545</v>
      </c>
      <c r="U33" s="90">
        <v>103</v>
      </c>
      <c r="V33" s="158">
        <v>1280</v>
      </c>
      <c r="W33" s="88">
        <v>106</v>
      </c>
      <c r="X33" s="158">
        <v>1310</v>
      </c>
      <c r="Y33" s="88">
        <v>109</v>
      </c>
      <c r="Z33" s="160">
        <v>1340</v>
      </c>
      <c r="AA33" s="170"/>
      <c r="AB33" s="170"/>
      <c r="AC33" s="72">
        <f t="shared" si="11"/>
        <v>263</v>
      </c>
      <c r="AD33" s="72">
        <f t="shared" si="3"/>
        <v>5215</v>
      </c>
      <c r="AE33" s="72">
        <f t="shared" si="4"/>
        <v>268</v>
      </c>
      <c r="AF33" s="72">
        <f t="shared" si="5"/>
        <v>5322</v>
      </c>
      <c r="AG33" s="72">
        <f t="shared" si="6"/>
        <v>273</v>
      </c>
      <c r="AH33" s="72">
        <f t="shared" si="7"/>
        <v>5389</v>
      </c>
    </row>
    <row r="34" spans="2:34" s="3" customFormat="1" ht="24.75" customHeight="1">
      <c r="B34" s="7" t="s">
        <v>94</v>
      </c>
      <c r="C34" s="88">
        <v>32</v>
      </c>
      <c r="D34" s="157">
        <v>685</v>
      </c>
      <c r="E34" s="88">
        <v>33</v>
      </c>
      <c r="F34" s="158">
        <v>706</v>
      </c>
      <c r="G34" s="88">
        <v>35</v>
      </c>
      <c r="H34" s="158">
        <v>749</v>
      </c>
      <c r="I34" s="89">
        <v>20</v>
      </c>
      <c r="J34" s="157">
        <v>231</v>
      </c>
      <c r="K34" s="88">
        <v>20</v>
      </c>
      <c r="L34" s="158">
        <v>231</v>
      </c>
      <c r="M34" s="88">
        <v>20</v>
      </c>
      <c r="N34" s="159">
        <v>231</v>
      </c>
      <c r="O34" s="89">
        <v>6</v>
      </c>
      <c r="P34" s="157">
        <v>68</v>
      </c>
      <c r="Q34" s="88">
        <v>7</v>
      </c>
      <c r="R34" s="158">
        <v>79</v>
      </c>
      <c r="S34" s="88">
        <v>8</v>
      </c>
      <c r="T34" s="159">
        <v>91</v>
      </c>
      <c r="U34" s="90">
        <v>64</v>
      </c>
      <c r="V34" s="157">
        <v>854</v>
      </c>
      <c r="W34" s="88">
        <v>67</v>
      </c>
      <c r="X34" s="158">
        <v>894</v>
      </c>
      <c r="Y34" s="88">
        <v>69</v>
      </c>
      <c r="Z34" s="160">
        <v>921</v>
      </c>
      <c r="AA34" s="170"/>
      <c r="AB34" s="170"/>
      <c r="AC34" s="72">
        <f t="shared" si="11"/>
        <v>122</v>
      </c>
      <c r="AD34" s="72">
        <f t="shared" si="3"/>
        <v>1838</v>
      </c>
      <c r="AE34" s="72">
        <f t="shared" si="4"/>
        <v>127</v>
      </c>
      <c r="AF34" s="72">
        <f t="shared" si="5"/>
        <v>1910</v>
      </c>
      <c r="AG34" s="72">
        <f t="shared" si="6"/>
        <v>132</v>
      </c>
      <c r="AH34" s="72">
        <f t="shared" si="7"/>
        <v>1992</v>
      </c>
    </row>
    <row r="35" spans="2:34" s="3" customFormat="1" ht="24.75" customHeight="1">
      <c r="B35" s="7" t="s">
        <v>117</v>
      </c>
      <c r="C35" s="85">
        <v>19</v>
      </c>
      <c r="D35" s="92">
        <v>480</v>
      </c>
      <c r="E35" s="85">
        <v>19</v>
      </c>
      <c r="F35" s="154">
        <v>505</v>
      </c>
      <c r="G35" s="85">
        <v>22</v>
      </c>
      <c r="H35" s="154">
        <v>540</v>
      </c>
      <c r="I35" s="86">
        <v>5</v>
      </c>
      <c r="J35" s="92">
        <v>130</v>
      </c>
      <c r="K35" s="85">
        <v>5</v>
      </c>
      <c r="L35" s="154">
        <v>155</v>
      </c>
      <c r="M35" s="85">
        <v>8</v>
      </c>
      <c r="N35" s="155">
        <v>190</v>
      </c>
      <c r="O35" s="86">
        <v>3</v>
      </c>
      <c r="P35" s="92">
        <v>105</v>
      </c>
      <c r="Q35" s="85">
        <v>3</v>
      </c>
      <c r="R35" s="154">
        <v>120</v>
      </c>
      <c r="S35" s="85">
        <v>3</v>
      </c>
      <c r="T35" s="155">
        <v>135</v>
      </c>
      <c r="U35" s="87">
        <v>14</v>
      </c>
      <c r="V35" s="92">
        <v>210</v>
      </c>
      <c r="W35" s="85">
        <v>17</v>
      </c>
      <c r="X35" s="154">
        <v>255</v>
      </c>
      <c r="Y35" s="85">
        <v>17</v>
      </c>
      <c r="Z35" s="156">
        <v>275</v>
      </c>
      <c r="AA35" s="169"/>
      <c r="AB35" s="169"/>
      <c r="AC35" s="72">
        <f t="shared" si="11"/>
        <v>41</v>
      </c>
      <c r="AD35" s="72">
        <f t="shared" si="3"/>
        <v>925</v>
      </c>
      <c r="AE35" s="72">
        <f t="shared" si="4"/>
        <v>44</v>
      </c>
      <c r="AF35" s="72">
        <f t="shared" si="5"/>
        <v>1035</v>
      </c>
      <c r="AG35" s="72">
        <f t="shared" si="6"/>
        <v>50</v>
      </c>
      <c r="AH35" s="72">
        <f t="shared" si="7"/>
        <v>1140</v>
      </c>
    </row>
    <row r="36" spans="2:34" s="3" customFormat="1" ht="24.75" customHeight="1">
      <c r="B36" s="7" t="s">
        <v>101</v>
      </c>
      <c r="C36" s="85">
        <v>18</v>
      </c>
      <c r="D36" s="92">
        <v>780</v>
      </c>
      <c r="E36" s="85">
        <v>20</v>
      </c>
      <c r="F36" s="154">
        <v>810</v>
      </c>
      <c r="G36" s="85">
        <v>22</v>
      </c>
      <c r="H36" s="154">
        <v>840</v>
      </c>
      <c r="I36" s="86">
        <v>8</v>
      </c>
      <c r="J36" s="92">
        <v>150</v>
      </c>
      <c r="K36" s="85">
        <v>9</v>
      </c>
      <c r="L36" s="154">
        <v>170</v>
      </c>
      <c r="M36" s="85">
        <v>10</v>
      </c>
      <c r="N36" s="155">
        <v>190</v>
      </c>
      <c r="O36" s="86">
        <v>1</v>
      </c>
      <c r="P36" s="92">
        <v>20</v>
      </c>
      <c r="Q36" s="85">
        <v>1</v>
      </c>
      <c r="R36" s="154">
        <v>20</v>
      </c>
      <c r="S36" s="85">
        <v>1</v>
      </c>
      <c r="T36" s="155">
        <v>20</v>
      </c>
      <c r="U36" s="87">
        <v>10</v>
      </c>
      <c r="V36" s="92">
        <v>280</v>
      </c>
      <c r="W36" s="85">
        <v>10</v>
      </c>
      <c r="X36" s="154">
        <v>280</v>
      </c>
      <c r="Y36" s="85">
        <v>10</v>
      </c>
      <c r="Z36" s="156">
        <v>280</v>
      </c>
      <c r="AA36" s="169"/>
      <c r="AB36" s="169"/>
      <c r="AC36" s="72">
        <f t="shared" si="11"/>
        <v>37</v>
      </c>
      <c r="AD36" s="72">
        <f t="shared" si="3"/>
        <v>1230</v>
      </c>
      <c r="AE36" s="72">
        <f t="shared" si="4"/>
        <v>40</v>
      </c>
      <c r="AF36" s="72">
        <f t="shared" si="5"/>
        <v>1280</v>
      </c>
      <c r="AG36" s="72">
        <f t="shared" si="6"/>
        <v>43</v>
      </c>
      <c r="AH36" s="72">
        <f t="shared" si="7"/>
        <v>1330</v>
      </c>
    </row>
    <row r="37" spans="2:34" s="3" customFormat="1" ht="24.75" customHeight="1">
      <c r="B37" s="7" t="s">
        <v>80</v>
      </c>
      <c r="C37" s="85">
        <v>4</v>
      </c>
      <c r="D37" s="92">
        <v>76</v>
      </c>
      <c r="E37" s="85">
        <v>4</v>
      </c>
      <c r="F37" s="154">
        <v>76</v>
      </c>
      <c r="G37" s="85">
        <v>4</v>
      </c>
      <c r="H37" s="154">
        <v>76</v>
      </c>
      <c r="I37" s="86">
        <v>3</v>
      </c>
      <c r="J37" s="92">
        <v>57</v>
      </c>
      <c r="K37" s="85">
        <v>3</v>
      </c>
      <c r="L37" s="154">
        <v>57</v>
      </c>
      <c r="M37" s="85">
        <v>3</v>
      </c>
      <c r="N37" s="155">
        <v>76</v>
      </c>
      <c r="O37" s="86">
        <v>0</v>
      </c>
      <c r="P37" s="92">
        <v>0</v>
      </c>
      <c r="Q37" s="85">
        <v>0</v>
      </c>
      <c r="R37" s="154">
        <v>0</v>
      </c>
      <c r="S37" s="85">
        <v>0</v>
      </c>
      <c r="T37" s="155">
        <v>0</v>
      </c>
      <c r="U37" s="87">
        <v>5</v>
      </c>
      <c r="V37" s="92">
        <v>95</v>
      </c>
      <c r="W37" s="85">
        <v>6</v>
      </c>
      <c r="X37" s="154">
        <v>114</v>
      </c>
      <c r="Y37" s="85">
        <v>6</v>
      </c>
      <c r="Z37" s="156">
        <v>114</v>
      </c>
      <c r="AA37" s="169"/>
      <c r="AB37" s="169"/>
      <c r="AC37" s="72">
        <f t="shared" si="11"/>
        <v>12</v>
      </c>
      <c r="AD37" s="72">
        <f t="shared" si="3"/>
        <v>228</v>
      </c>
      <c r="AE37" s="72">
        <f t="shared" si="4"/>
        <v>13</v>
      </c>
      <c r="AF37" s="72">
        <f t="shared" si="5"/>
        <v>247</v>
      </c>
      <c r="AG37" s="72">
        <f t="shared" si="6"/>
        <v>13</v>
      </c>
      <c r="AH37" s="72">
        <f t="shared" si="7"/>
        <v>266</v>
      </c>
    </row>
    <row r="38" spans="2:34" s="3" customFormat="1" ht="24.75" customHeight="1">
      <c r="B38" s="7" t="s">
        <v>100</v>
      </c>
      <c r="C38" s="85">
        <v>806</v>
      </c>
      <c r="D38" s="92">
        <v>14916</v>
      </c>
      <c r="E38" s="85">
        <v>836</v>
      </c>
      <c r="F38" s="154">
        <v>15500</v>
      </c>
      <c r="G38" s="85">
        <v>868</v>
      </c>
      <c r="H38" s="154">
        <v>16073</v>
      </c>
      <c r="I38" s="86">
        <v>650</v>
      </c>
      <c r="J38" s="92">
        <v>12039</v>
      </c>
      <c r="K38" s="85">
        <v>682</v>
      </c>
      <c r="L38" s="154">
        <v>12618</v>
      </c>
      <c r="M38" s="85">
        <v>714</v>
      </c>
      <c r="N38" s="155">
        <v>13218</v>
      </c>
      <c r="O38" s="86">
        <v>98</v>
      </c>
      <c r="P38" s="92">
        <v>1817</v>
      </c>
      <c r="Q38" s="85">
        <v>89</v>
      </c>
      <c r="R38" s="154">
        <v>1646</v>
      </c>
      <c r="S38" s="85">
        <v>81</v>
      </c>
      <c r="T38" s="155">
        <v>1494</v>
      </c>
      <c r="U38" s="87">
        <v>1391</v>
      </c>
      <c r="V38" s="92">
        <v>25755</v>
      </c>
      <c r="W38" s="85">
        <v>1512</v>
      </c>
      <c r="X38" s="154">
        <v>27984</v>
      </c>
      <c r="Y38" s="85">
        <v>1643</v>
      </c>
      <c r="Z38" s="156">
        <v>30425</v>
      </c>
      <c r="AA38" s="169"/>
      <c r="AB38" s="169"/>
      <c r="AC38" s="72">
        <f t="shared" si="11"/>
        <v>2945</v>
      </c>
      <c r="AD38" s="72">
        <f t="shared" si="3"/>
        <v>54527</v>
      </c>
      <c r="AE38" s="72">
        <f t="shared" si="4"/>
        <v>3119</v>
      </c>
      <c r="AF38" s="72">
        <f t="shared" si="5"/>
        <v>57748</v>
      </c>
      <c r="AG38" s="72">
        <f t="shared" si="6"/>
        <v>3306</v>
      </c>
      <c r="AH38" s="72">
        <f t="shared" si="7"/>
        <v>61210</v>
      </c>
    </row>
    <row r="39" spans="2:34" s="3" customFormat="1" ht="24.75" customHeight="1">
      <c r="B39" s="7" t="s">
        <v>96</v>
      </c>
      <c r="C39" s="85">
        <v>72</v>
      </c>
      <c r="D39" s="92">
        <v>1962</v>
      </c>
      <c r="E39" s="85">
        <v>71</v>
      </c>
      <c r="F39" s="154">
        <v>1954</v>
      </c>
      <c r="G39" s="85">
        <v>69</v>
      </c>
      <c r="H39" s="154">
        <v>1947</v>
      </c>
      <c r="I39" s="86">
        <v>46</v>
      </c>
      <c r="J39" s="92">
        <v>309</v>
      </c>
      <c r="K39" s="85">
        <v>50</v>
      </c>
      <c r="L39" s="154">
        <v>318</v>
      </c>
      <c r="M39" s="85">
        <v>55</v>
      </c>
      <c r="N39" s="155">
        <v>327</v>
      </c>
      <c r="O39" s="86">
        <v>4</v>
      </c>
      <c r="P39" s="92">
        <v>107</v>
      </c>
      <c r="Q39" s="85">
        <v>3</v>
      </c>
      <c r="R39" s="154">
        <v>108</v>
      </c>
      <c r="S39" s="85">
        <v>3</v>
      </c>
      <c r="T39" s="155">
        <v>108</v>
      </c>
      <c r="U39" s="87">
        <v>89</v>
      </c>
      <c r="V39" s="92">
        <v>1375</v>
      </c>
      <c r="W39" s="85">
        <v>95</v>
      </c>
      <c r="X39" s="154">
        <v>1398</v>
      </c>
      <c r="Y39" s="85">
        <v>101</v>
      </c>
      <c r="Z39" s="156">
        <v>1421</v>
      </c>
      <c r="AA39" s="169"/>
      <c r="AB39" s="169"/>
      <c r="AC39" s="72">
        <f t="shared" si="11"/>
        <v>211</v>
      </c>
      <c r="AD39" s="72">
        <f t="shared" si="3"/>
        <v>3753</v>
      </c>
      <c r="AE39" s="72">
        <f t="shared" si="4"/>
        <v>219</v>
      </c>
      <c r="AF39" s="72">
        <f t="shared" si="5"/>
        <v>3778</v>
      </c>
      <c r="AG39" s="72">
        <f t="shared" si="6"/>
        <v>228</v>
      </c>
      <c r="AH39" s="72">
        <f t="shared" si="7"/>
        <v>3803</v>
      </c>
    </row>
    <row r="40" spans="2:34" s="3" customFormat="1" ht="24.75" customHeight="1">
      <c r="B40" s="7" t="s">
        <v>103</v>
      </c>
      <c r="C40" s="85">
        <v>198</v>
      </c>
      <c r="D40" s="92">
        <v>9504</v>
      </c>
      <c r="E40" s="85">
        <v>199</v>
      </c>
      <c r="F40" s="154">
        <v>9950</v>
      </c>
      <c r="G40" s="85">
        <v>199</v>
      </c>
      <c r="H40" s="154">
        <v>10547</v>
      </c>
      <c r="I40" s="86">
        <v>92</v>
      </c>
      <c r="J40" s="92">
        <v>1656</v>
      </c>
      <c r="K40" s="85">
        <v>100</v>
      </c>
      <c r="L40" s="154">
        <v>2000</v>
      </c>
      <c r="M40" s="85">
        <v>109</v>
      </c>
      <c r="N40" s="155">
        <v>2289</v>
      </c>
      <c r="O40" s="86">
        <v>23</v>
      </c>
      <c r="P40" s="92">
        <v>276</v>
      </c>
      <c r="Q40" s="85">
        <v>24</v>
      </c>
      <c r="R40" s="154">
        <v>288</v>
      </c>
      <c r="S40" s="85">
        <v>24</v>
      </c>
      <c r="T40" s="155">
        <v>312</v>
      </c>
      <c r="U40" s="87">
        <v>155</v>
      </c>
      <c r="V40" s="92">
        <v>2480</v>
      </c>
      <c r="W40" s="85">
        <v>165</v>
      </c>
      <c r="X40" s="154">
        <v>2805</v>
      </c>
      <c r="Y40" s="85">
        <v>175</v>
      </c>
      <c r="Z40" s="156">
        <v>3150</v>
      </c>
      <c r="AA40" s="169"/>
      <c r="AB40" s="169"/>
      <c r="AC40" s="72">
        <f t="shared" si="11"/>
        <v>468</v>
      </c>
      <c r="AD40" s="72">
        <f t="shared" si="3"/>
        <v>13916</v>
      </c>
      <c r="AE40" s="72">
        <f t="shared" si="4"/>
        <v>488</v>
      </c>
      <c r="AF40" s="72">
        <f t="shared" si="5"/>
        <v>15043</v>
      </c>
      <c r="AG40" s="72">
        <f t="shared" si="6"/>
        <v>507</v>
      </c>
      <c r="AH40" s="72">
        <f t="shared" si="7"/>
        <v>16298</v>
      </c>
    </row>
    <row r="41" spans="2:34" s="3" customFormat="1" ht="24.75" customHeight="1">
      <c r="B41" s="7" t="s">
        <v>82</v>
      </c>
      <c r="C41" s="88">
        <v>45</v>
      </c>
      <c r="D41" s="157">
        <v>765</v>
      </c>
      <c r="E41" s="88">
        <v>45</v>
      </c>
      <c r="F41" s="158">
        <v>765</v>
      </c>
      <c r="G41" s="88">
        <v>45</v>
      </c>
      <c r="H41" s="158">
        <v>765</v>
      </c>
      <c r="I41" s="89">
        <v>45</v>
      </c>
      <c r="J41" s="157">
        <v>675</v>
      </c>
      <c r="K41" s="88">
        <v>46</v>
      </c>
      <c r="L41" s="158">
        <v>690</v>
      </c>
      <c r="M41" s="88">
        <v>47</v>
      </c>
      <c r="N41" s="159">
        <v>705</v>
      </c>
      <c r="O41" s="89">
        <v>7</v>
      </c>
      <c r="P41" s="157">
        <v>112</v>
      </c>
      <c r="Q41" s="88">
        <v>7</v>
      </c>
      <c r="R41" s="158">
        <v>112</v>
      </c>
      <c r="S41" s="88">
        <v>7</v>
      </c>
      <c r="T41" s="159">
        <v>112</v>
      </c>
      <c r="U41" s="90">
        <v>81</v>
      </c>
      <c r="V41" s="157">
        <v>1053</v>
      </c>
      <c r="W41" s="88">
        <v>87</v>
      </c>
      <c r="X41" s="158">
        <v>1131</v>
      </c>
      <c r="Y41" s="88">
        <v>93</v>
      </c>
      <c r="Z41" s="160">
        <v>1209</v>
      </c>
      <c r="AA41" s="170"/>
      <c r="AB41" s="170"/>
      <c r="AC41" s="72">
        <f t="shared" si="11"/>
        <v>178</v>
      </c>
      <c r="AD41" s="72">
        <f aca="true" t="shared" si="12" ref="AD41:AH43">SUM(D41,J41,P41,V41)</f>
        <v>2605</v>
      </c>
      <c r="AE41" s="72">
        <f t="shared" si="12"/>
        <v>185</v>
      </c>
      <c r="AF41" s="72">
        <f t="shared" si="12"/>
        <v>2698</v>
      </c>
      <c r="AG41" s="72">
        <f t="shared" si="12"/>
        <v>192</v>
      </c>
      <c r="AH41" s="72">
        <f t="shared" si="12"/>
        <v>2791</v>
      </c>
    </row>
    <row r="42" spans="2:34" s="3" customFormat="1" ht="24.75" customHeight="1">
      <c r="B42" s="7" t="s">
        <v>92</v>
      </c>
      <c r="C42" s="85">
        <v>23</v>
      </c>
      <c r="D42" s="92">
        <v>816</v>
      </c>
      <c r="E42" s="85">
        <v>23</v>
      </c>
      <c r="F42" s="154">
        <v>816</v>
      </c>
      <c r="G42" s="85">
        <v>23</v>
      </c>
      <c r="H42" s="154">
        <v>816</v>
      </c>
      <c r="I42" s="86">
        <v>10</v>
      </c>
      <c r="J42" s="92">
        <v>113</v>
      </c>
      <c r="K42" s="85">
        <v>10</v>
      </c>
      <c r="L42" s="154">
        <v>113</v>
      </c>
      <c r="M42" s="85">
        <v>10</v>
      </c>
      <c r="N42" s="155">
        <v>113</v>
      </c>
      <c r="O42" s="86">
        <v>1</v>
      </c>
      <c r="P42" s="92">
        <v>5</v>
      </c>
      <c r="Q42" s="85">
        <v>1</v>
      </c>
      <c r="R42" s="154">
        <v>5</v>
      </c>
      <c r="S42" s="85">
        <v>1</v>
      </c>
      <c r="T42" s="155">
        <v>5</v>
      </c>
      <c r="U42" s="87">
        <v>20</v>
      </c>
      <c r="V42" s="92">
        <v>271</v>
      </c>
      <c r="W42" s="85">
        <v>21</v>
      </c>
      <c r="X42" s="154">
        <v>285</v>
      </c>
      <c r="Y42" s="85">
        <v>21</v>
      </c>
      <c r="Z42" s="156">
        <v>300</v>
      </c>
      <c r="AA42" s="169"/>
      <c r="AB42" s="169">
        <f aca="true" t="shared" si="13" ref="AB42:AG42">SUM(C42,I42,O42,U42)</f>
        <v>54</v>
      </c>
      <c r="AC42" s="72">
        <f t="shared" si="13"/>
        <v>1205</v>
      </c>
      <c r="AD42" s="72">
        <f t="shared" si="13"/>
        <v>55</v>
      </c>
      <c r="AE42" s="72">
        <f t="shared" si="13"/>
        <v>1219</v>
      </c>
      <c r="AF42" s="72">
        <f t="shared" si="13"/>
        <v>55</v>
      </c>
      <c r="AG42" s="72">
        <f t="shared" si="13"/>
        <v>1234</v>
      </c>
      <c r="AH42" s="72"/>
    </row>
    <row r="43" spans="2:34" s="3" customFormat="1" ht="24.75" customHeight="1">
      <c r="B43" s="7" t="s">
        <v>115</v>
      </c>
      <c r="C43" s="85">
        <v>260</v>
      </c>
      <c r="D43" s="92">
        <v>4933</v>
      </c>
      <c r="E43" s="85">
        <v>255</v>
      </c>
      <c r="F43" s="154">
        <v>4978</v>
      </c>
      <c r="G43" s="85">
        <v>250</v>
      </c>
      <c r="H43" s="154">
        <v>5024</v>
      </c>
      <c r="I43" s="86">
        <v>155</v>
      </c>
      <c r="J43" s="92">
        <v>1505</v>
      </c>
      <c r="K43" s="91">
        <v>171</v>
      </c>
      <c r="L43" s="156">
        <v>1605</v>
      </c>
      <c r="M43" s="92">
        <v>189</v>
      </c>
      <c r="N43" s="155">
        <v>1711</v>
      </c>
      <c r="O43" s="86">
        <v>27</v>
      </c>
      <c r="P43" s="92">
        <v>465</v>
      </c>
      <c r="Q43" s="85">
        <v>27</v>
      </c>
      <c r="R43" s="154">
        <v>512</v>
      </c>
      <c r="S43" s="85">
        <v>26</v>
      </c>
      <c r="T43" s="155">
        <v>563</v>
      </c>
      <c r="U43" s="87">
        <v>391</v>
      </c>
      <c r="V43" s="92">
        <v>4699</v>
      </c>
      <c r="W43" s="85">
        <v>428</v>
      </c>
      <c r="X43" s="154">
        <v>5302</v>
      </c>
      <c r="Y43" s="85">
        <v>469</v>
      </c>
      <c r="Z43" s="156">
        <v>5982</v>
      </c>
      <c r="AA43" s="169"/>
      <c r="AB43" s="169"/>
      <c r="AC43" s="72">
        <f t="shared" si="11"/>
        <v>833</v>
      </c>
      <c r="AD43" s="72">
        <f t="shared" si="12"/>
        <v>11602</v>
      </c>
      <c r="AE43" s="72">
        <f t="shared" si="12"/>
        <v>881</v>
      </c>
      <c r="AF43" s="72">
        <f t="shared" si="12"/>
        <v>12397</v>
      </c>
      <c r="AG43" s="72">
        <f t="shared" si="12"/>
        <v>934</v>
      </c>
      <c r="AH43" s="72">
        <f t="shared" si="12"/>
        <v>13280</v>
      </c>
    </row>
    <row r="44" spans="2:34" s="3" customFormat="1" ht="24.75" customHeight="1">
      <c r="B44" s="7" t="s">
        <v>105</v>
      </c>
      <c r="C44" s="85">
        <v>72</v>
      </c>
      <c r="D44" s="92">
        <v>1732</v>
      </c>
      <c r="E44" s="85">
        <v>73</v>
      </c>
      <c r="F44" s="154">
        <v>1756</v>
      </c>
      <c r="G44" s="85">
        <v>73</v>
      </c>
      <c r="H44" s="154">
        <v>1756</v>
      </c>
      <c r="I44" s="86">
        <v>29</v>
      </c>
      <c r="J44" s="92">
        <v>370</v>
      </c>
      <c r="K44" s="85">
        <v>30</v>
      </c>
      <c r="L44" s="154">
        <v>383</v>
      </c>
      <c r="M44" s="85">
        <v>30</v>
      </c>
      <c r="N44" s="155">
        <v>383</v>
      </c>
      <c r="O44" s="86">
        <v>5</v>
      </c>
      <c r="P44" s="92">
        <v>48</v>
      </c>
      <c r="Q44" s="85">
        <v>6</v>
      </c>
      <c r="R44" s="154">
        <v>58</v>
      </c>
      <c r="S44" s="85">
        <v>6</v>
      </c>
      <c r="T44" s="155">
        <v>58</v>
      </c>
      <c r="U44" s="87">
        <v>72</v>
      </c>
      <c r="V44" s="92">
        <v>681</v>
      </c>
      <c r="W44" s="85">
        <v>75</v>
      </c>
      <c r="X44" s="154">
        <v>710</v>
      </c>
      <c r="Y44" s="85">
        <v>77</v>
      </c>
      <c r="Z44" s="156">
        <v>729</v>
      </c>
      <c r="AA44" s="169"/>
      <c r="AB44" s="169"/>
      <c r="AC44" s="72">
        <f t="shared" si="11"/>
        <v>178</v>
      </c>
      <c r="AD44" s="72">
        <f t="shared" si="3"/>
        <v>2831</v>
      </c>
      <c r="AE44" s="72">
        <f t="shared" si="4"/>
        <v>184</v>
      </c>
      <c r="AF44" s="72">
        <f t="shared" si="5"/>
        <v>2907</v>
      </c>
      <c r="AG44" s="72">
        <f t="shared" si="6"/>
        <v>186</v>
      </c>
      <c r="AH44" s="72">
        <f t="shared" si="7"/>
        <v>2926</v>
      </c>
    </row>
    <row r="45" spans="2:34" s="3" customFormat="1" ht="24.75" customHeight="1">
      <c r="B45" s="7" t="s">
        <v>107</v>
      </c>
      <c r="C45" s="85">
        <v>146</v>
      </c>
      <c r="D45" s="92">
        <v>3695</v>
      </c>
      <c r="E45" s="85">
        <v>156</v>
      </c>
      <c r="F45" s="154">
        <v>3947.8687747035574</v>
      </c>
      <c r="G45" s="85">
        <v>166</v>
      </c>
      <c r="H45" s="154">
        <v>4200.937285902503</v>
      </c>
      <c r="I45" s="86">
        <v>92</v>
      </c>
      <c r="J45" s="92">
        <v>1086</v>
      </c>
      <c r="K45" s="85">
        <v>96</v>
      </c>
      <c r="L45" s="154">
        <v>1133.1476079757626</v>
      </c>
      <c r="M45" s="85">
        <v>100</v>
      </c>
      <c r="N45" s="155">
        <v>1180.3620916414195</v>
      </c>
      <c r="O45" s="86">
        <v>12</v>
      </c>
      <c r="P45" s="92">
        <v>176</v>
      </c>
      <c r="Q45" s="85">
        <v>13</v>
      </c>
      <c r="R45" s="154">
        <v>190.17314814814816</v>
      </c>
      <c r="S45" s="85">
        <v>14</v>
      </c>
      <c r="T45" s="155">
        <v>204.80185185185186</v>
      </c>
      <c r="U45" s="87">
        <v>115</v>
      </c>
      <c r="V45" s="92">
        <v>1527</v>
      </c>
      <c r="W45" s="85">
        <v>123</v>
      </c>
      <c r="X45" s="154">
        <v>1633.018918918919</v>
      </c>
      <c r="Y45" s="85">
        <v>131</v>
      </c>
      <c r="Z45" s="156">
        <v>1739.2315315315318</v>
      </c>
      <c r="AA45" s="169"/>
      <c r="AB45" s="169"/>
      <c r="AC45" s="72">
        <f t="shared" si="11"/>
        <v>365</v>
      </c>
      <c r="AD45" s="72">
        <f>SUM(D45,J45,P45,V45)</f>
        <v>6484</v>
      </c>
      <c r="AE45" s="72">
        <f t="shared" si="4"/>
        <v>388</v>
      </c>
      <c r="AF45" s="72">
        <f t="shared" si="5"/>
        <v>6904.2084497463875</v>
      </c>
      <c r="AG45" s="72">
        <f t="shared" si="6"/>
        <v>411</v>
      </c>
      <c r="AH45" s="72">
        <f t="shared" si="7"/>
        <v>7325.3327609273065</v>
      </c>
    </row>
    <row r="46" spans="2:34" s="3" customFormat="1" ht="24.75" customHeight="1">
      <c r="B46" s="7" t="s">
        <v>108</v>
      </c>
      <c r="C46" s="85">
        <v>43</v>
      </c>
      <c r="D46" s="92">
        <v>1163</v>
      </c>
      <c r="E46" s="85">
        <v>43</v>
      </c>
      <c r="F46" s="154">
        <v>1163</v>
      </c>
      <c r="G46" s="85">
        <v>43</v>
      </c>
      <c r="H46" s="154">
        <v>1163</v>
      </c>
      <c r="I46" s="86">
        <v>69</v>
      </c>
      <c r="J46" s="92">
        <v>625</v>
      </c>
      <c r="K46" s="85">
        <v>73</v>
      </c>
      <c r="L46" s="154">
        <v>662</v>
      </c>
      <c r="M46" s="85">
        <v>77</v>
      </c>
      <c r="N46" s="155">
        <v>702</v>
      </c>
      <c r="O46" s="86">
        <v>4</v>
      </c>
      <c r="P46" s="92">
        <v>56</v>
      </c>
      <c r="Q46" s="85">
        <v>4</v>
      </c>
      <c r="R46" s="154">
        <v>56</v>
      </c>
      <c r="S46" s="85">
        <v>4</v>
      </c>
      <c r="T46" s="155">
        <v>56</v>
      </c>
      <c r="U46" s="87">
        <v>65</v>
      </c>
      <c r="V46" s="92">
        <v>824</v>
      </c>
      <c r="W46" s="85">
        <v>66</v>
      </c>
      <c r="X46" s="154">
        <v>834</v>
      </c>
      <c r="Y46" s="85">
        <v>67</v>
      </c>
      <c r="Z46" s="156">
        <v>845</v>
      </c>
      <c r="AA46" s="169"/>
      <c r="AB46" s="169"/>
      <c r="AC46" s="72">
        <f t="shared" si="11"/>
        <v>181</v>
      </c>
      <c r="AD46" s="72">
        <f t="shared" si="3"/>
        <v>2668</v>
      </c>
      <c r="AE46" s="72">
        <f t="shared" si="4"/>
        <v>186</v>
      </c>
      <c r="AF46" s="72">
        <f t="shared" si="5"/>
        <v>2715</v>
      </c>
      <c r="AG46" s="72">
        <f t="shared" si="6"/>
        <v>191</v>
      </c>
      <c r="AH46" s="72">
        <f t="shared" si="7"/>
        <v>2766</v>
      </c>
    </row>
    <row r="47" spans="2:34" s="3" customFormat="1" ht="24.75" customHeight="1">
      <c r="B47" s="7" t="s">
        <v>120</v>
      </c>
      <c r="C47" s="85">
        <v>66</v>
      </c>
      <c r="D47" s="92">
        <v>1629</v>
      </c>
      <c r="E47" s="85">
        <v>66</v>
      </c>
      <c r="F47" s="154">
        <v>1629</v>
      </c>
      <c r="G47" s="85">
        <v>66</v>
      </c>
      <c r="H47" s="154">
        <v>1629</v>
      </c>
      <c r="I47" s="86">
        <v>33</v>
      </c>
      <c r="J47" s="92">
        <v>322</v>
      </c>
      <c r="K47" s="85">
        <v>33</v>
      </c>
      <c r="L47" s="154">
        <v>322</v>
      </c>
      <c r="M47" s="85">
        <v>33</v>
      </c>
      <c r="N47" s="155">
        <v>322</v>
      </c>
      <c r="O47" s="86">
        <v>5</v>
      </c>
      <c r="P47" s="92">
        <v>120</v>
      </c>
      <c r="Q47" s="85">
        <v>5</v>
      </c>
      <c r="R47" s="154">
        <v>120</v>
      </c>
      <c r="S47" s="85">
        <v>5</v>
      </c>
      <c r="T47" s="155">
        <v>120</v>
      </c>
      <c r="U47" s="87">
        <v>54</v>
      </c>
      <c r="V47" s="92">
        <v>843</v>
      </c>
      <c r="W47" s="85">
        <v>54</v>
      </c>
      <c r="X47" s="154">
        <v>843</v>
      </c>
      <c r="Y47" s="85">
        <v>54</v>
      </c>
      <c r="Z47" s="156">
        <v>843</v>
      </c>
      <c r="AA47" s="169"/>
      <c r="AB47" s="169"/>
      <c r="AC47" s="72">
        <f t="shared" si="11"/>
        <v>158</v>
      </c>
      <c r="AD47" s="72">
        <f t="shared" si="3"/>
        <v>2914</v>
      </c>
      <c r="AE47" s="72">
        <f t="shared" si="4"/>
        <v>158</v>
      </c>
      <c r="AF47" s="72">
        <f t="shared" si="5"/>
        <v>2914</v>
      </c>
      <c r="AG47" s="72">
        <f t="shared" si="6"/>
        <v>158</v>
      </c>
      <c r="AH47" s="72">
        <f t="shared" si="7"/>
        <v>2914</v>
      </c>
    </row>
    <row r="48" spans="2:34" s="3" customFormat="1" ht="24.75" customHeight="1">
      <c r="B48" s="7" t="s">
        <v>81</v>
      </c>
      <c r="C48" s="85">
        <v>16</v>
      </c>
      <c r="D48" s="92">
        <v>370</v>
      </c>
      <c r="E48" s="85">
        <v>16</v>
      </c>
      <c r="F48" s="154">
        <v>370</v>
      </c>
      <c r="G48" s="85">
        <v>16</v>
      </c>
      <c r="H48" s="154">
        <v>370</v>
      </c>
      <c r="I48" s="86">
        <v>18</v>
      </c>
      <c r="J48" s="92">
        <v>180</v>
      </c>
      <c r="K48" s="85">
        <v>18</v>
      </c>
      <c r="L48" s="154">
        <v>180</v>
      </c>
      <c r="M48" s="85">
        <v>18</v>
      </c>
      <c r="N48" s="155">
        <v>180</v>
      </c>
      <c r="O48" s="86">
        <v>1</v>
      </c>
      <c r="P48" s="92">
        <v>3</v>
      </c>
      <c r="Q48" s="85">
        <v>1</v>
      </c>
      <c r="R48" s="154">
        <v>3</v>
      </c>
      <c r="S48" s="85">
        <v>1</v>
      </c>
      <c r="T48" s="155">
        <v>3</v>
      </c>
      <c r="U48" s="87">
        <v>34</v>
      </c>
      <c r="V48" s="92">
        <v>374</v>
      </c>
      <c r="W48" s="85">
        <v>35</v>
      </c>
      <c r="X48" s="154">
        <v>385</v>
      </c>
      <c r="Y48" s="85">
        <v>35</v>
      </c>
      <c r="Z48" s="156">
        <v>385</v>
      </c>
      <c r="AA48" s="169"/>
      <c r="AB48" s="169"/>
      <c r="AC48" s="72">
        <f t="shared" si="11"/>
        <v>69</v>
      </c>
      <c r="AD48" s="72">
        <f aca="true" t="shared" si="14" ref="AD48:AH49">SUM(D48,J48,P48,V48)</f>
        <v>927</v>
      </c>
      <c r="AE48" s="72">
        <f t="shared" si="14"/>
        <v>70</v>
      </c>
      <c r="AF48" s="72">
        <f t="shared" si="14"/>
        <v>938</v>
      </c>
      <c r="AG48" s="72">
        <f t="shared" si="14"/>
        <v>70</v>
      </c>
      <c r="AH48" s="72">
        <f t="shared" si="14"/>
        <v>938</v>
      </c>
    </row>
    <row r="49" spans="2:34" s="3" customFormat="1" ht="24.75" customHeight="1">
      <c r="B49" s="7" t="s">
        <v>118</v>
      </c>
      <c r="C49" s="88">
        <v>13</v>
      </c>
      <c r="D49" s="157">
        <v>359</v>
      </c>
      <c r="E49" s="88">
        <v>13</v>
      </c>
      <c r="F49" s="158">
        <v>359</v>
      </c>
      <c r="G49" s="88">
        <v>12</v>
      </c>
      <c r="H49" s="158">
        <v>332</v>
      </c>
      <c r="I49" s="89">
        <v>6</v>
      </c>
      <c r="J49" s="157">
        <v>51</v>
      </c>
      <c r="K49" s="88">
        <v>7</v>
      </c>
      <c r="L49" s="158">
        <v>59</v>
      </c>
      <c r="M49" s="88">
        <v>7</v>
      </c>
      <c r="N49" s="159">
        <v>59</v>
      </c>
      <c r="O49" s="89">
        <v>1</v>
      </c>
      <c r="P49" s="157">
        <v>25</v>
      </c>
      <c r="Q49" s="88">
        <v>1</v>
      </c>
      <c r="R49" s="158">
        <v>25</v>
      </c>
      <c r="S49" s="88">
        <v>1</v>
      </c>
      <c r="T49" s="159">
        <v>25</v>
      </c>
      <c r="U49" s="89">
        <v>5</v>
      </c>
      <c r="V49" s="157">
        <v>49</v>
      </c>
      <c r="W49" s="88">
        <v>4</v>
      </c>
      <c r="X49" s="158">
        <v>39</v>
      </c>
      <c r="Y49" s="88">
        <v>2</v>
      </c>
      <c r="Z49" s="160">
        <v>19</v>
      </c>
      <c r="AA49" s="170"/>
      <c r="AB49" s="170"/>
      <c r="AC49" s="72">
        <f t="shared" si="11"/>
        <v>25</v>
      </c>
      <c r="AD49" s="72">
        <f t="shared" si="14"/>
        <v>484</v>
      </c>
      <c r="AE49" s="72">
        <f t="shared" si="14"/>
        <v>25</v>
      </c>
      <c r="AF49" s="72">
        <f t="shared" si="14"/>
        <v>482</v>
      </c>
      <c r="AG49" s="72">
        <f t="shared" si="14"/>
        <v>22</v>
      </c>
      <c r="AH49" s="72">
        <f t="shared" si="14"/>
        <v>435</v>
      </c>
    </row>
    <row r="50" spans="2:34" s="3" customFormat="1" ht="24.75" customHeight="1" thickBot="1">
      <c r="B50" s="8" t="s">
        <v>85</v>
      </c>
      <c r="C50" s="93">
        <v>28</v>
      </c>
      <c r="D50" s="161">
        <v>741</v>
      </c>
      <c r="E50" s="93">
        <v>28</v>
      </c>
      <c r="F50" s="162">
        <v>741</v>
      </c>
      <c r="G50" s="93">
        <v>28</v>
      </c>
      <c r="H50" s="162">
        <v>741</v>
      </c>
      <c r="I50" s="94">
        <v>8</v>
      </c>
      <c r="J50" s="161">
        <v>134</v>
      </c>
      <c r="K50" s="93">
        <v>8</v>
      </c>
      <c r="L50" s="162">
        <v>134</v>
      </c>
      <c r="M50" s="93">
        <v>8</v>
      </c>
      <c r="N50" s="163">
        <v>134</v>
      </c>
      <c r="O50" s="94">
        <v>1</v>
      </c>
      <c r="P50" s="161">
        <v>12</v>
      </c>
      <c r="Q50" s="93">
        <v>1</v>
      </c>
      <c r="R50" s="162">
        <v>12</v>
      </c>
      <c r="S50" s="93">
        <v>1</v>
      </c>
      <c r="T50" s="163">
        <v>12</v>
      </c>
      <c r="U50" s="95">
        <v>14</v>
      </c>
      <c r="V50" s="161">
        <v>231</v>
      </c>
      <c r="W50" s="93">
        <v>14</v>
      </c>
      <c r="X50" s="162">
        <v>231</v>
      </c>
      <c r="Y50" s="93">
        <v>14</v>
      </c>
      <c r="Z50" s="164">
        <v>231</v>
      </c>
      <c r="AA50" s="169"/>
      <c r="AB50" s="169"/>
      <c r="AC50" s="72">
        <f t="shared" si="11"/>
        <v>51</v>
      </c>
      <c r="AD50" s="72">
        <f t="shared" si="3"/>
        <v>1118</v>
      </c>
      <c r="AE50" s="72">
        <f t="shared" si="4"/>
        <v>51</v>
      </c>
      <c r="AF50" s="72">
        <f t="shared" si="5"/>
        <v>1118</v>
      </c>
      <c r="AG50" s="72">
        <f t="shared" si="6"/>
        <v>51</v>
      </c>
      <c r="AH50" s="72">
        <f t="shared" si="7"/>
        <v>1118</v>
      </c>
    </row>
    <row r="51" spans="2:34" s="33" customFormat="1" ht="36.75" customHeight="1" thickBot="1">
      <c r="B51" s="32" t="s">
        <v>43</v>
      </c>
      <c r="C51" s="41">
        <f>SUM(C8:C50)</f>
        <v>10243</v>
      </c>
      <c r="D51" s="165">
        <f aca="true" t="shared" si="15" ref="D51:Z51">SUM(D8:D50)</f>
        <v>267196</v>
      </c>
      <c r="E51" s="42">
        <f t="shared" si="15"/>
        <v>10601</v>
      </c>
      <c r="F51" s="165">
        <f t="shared" si="15"/>
        <v>278327.86877470353</v>
      </c>
      <c r="G51" s="42">
        <f t="shared" si="15"/>
        <v>10982</v>
      </c>
      <c r="H51" s="42">
        <f t="shared" si="15"/>
        <v>290189.9372859025</v>
      </c>
      <c r="I51" s="43">
        <f t="shared" si="15"/>
        <v>6770</v>
      </c>
      <c r="J51" s="165">
        <f t="shared" si="15"/>
        <v>117094</v>
      </c>
      <c r="K51" s="42">
        <f t="shared" si="15"/>
        <v>7122</v>
      </c>
      <c r="L51" s="165">
        <f t="shared" si="15"/>
        <v>124087.14760797576</v>
      </c>
      <c r="M51" s="42">
        <f t="shared" si="15"/>
        <v>7492</v>
      </c>
      <c r="N51" s="166">
        <f t="shared" si="15"/>
        <v>131292.3620916414</v>
      </c>
      <c r="O51" s="43">
        <f t="shared" si="15"/>
        <v>1158</v>
      </c>
      <c r="P51" s="165">
        <f t="shared" si="15"/>
        <v>22055</v>
      </c>
      <c r="Q51" s="42">
        <f t="shared" si="15"/>
        <v>1192</v>
      </c>
      <c r="R51" s="165">
        <f t="shared" si="15"/>
        <v>22730.173148148147</v>
      </c>
      <c r="S51" s="42">
        <f t="shared" si="15"/>
        <v>1227</v>
      </c>
      <c r="T51" s="166">
        <f t="shared" si="15"/>
        <v>23512.80185185185</v>
      </c>
      <c r="U51" s="44">
        <f t="shared" si="15"/>
        <v>13075</v>
      </c>
      <c r="V51" s="165">
        <f t="shared" si="15"/>
        <v>214981</v>
      </c>
      <c r="W51" s="42">
        <f t="shared" si="15"/>
        <v>13823</v>
      </c>
      <c r="X51" s="165">
        <f t="shared" si="15"/>
        <v>228625.0189189189</v>
      </c>
      <c r="Y51" s="42">
        <f t="shared" si="15"/>
        <v>14604</v>
      </c>
      <c r="Z51" s="165">
        <f t="shared" si="15"/>
        <v>243058.23153153152</v>
      </c>
      <c r="AA51" s="171"/>
      <c r="AB51" s="171"/>
      <c r="AC51" s="72"/>
      <c r="AD51" s="72"/>
      <c r="AE51" s="72"/>
      <c r="AF51" s="72"/>
      <c r="AG51" s="72"/>
      <c r="AH51" s="72"/>
    </row>
    <row r="52" spans="2:28" ht="23.25" customHeight="1">
      <c r="B52" s="97"/>
      <c r="C52" s="99"/>
      <c r="D52" s="99"/>
      <c r="E52" s="99"/>
      <c r="F52" s="99"/>
      <c r="G52" s="99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</row>
  </sheetData>
  <sheetProtection/>
  <mergeCells count="21">
    <mergeCell ref="M6:N6"/>
    <mergeCell ref="O6:P6"/>
    <mergeCell ref="S6:T6"/>
    <mergeCell ref="I5:N5"/>
    <mergeCell ref="I6:J6"/>
    <mergeCell ref="K6:L6"/>
    <mergeCell ref="B4:B7"/>
    <mergeCell ref="E6:F6"/>
    <mergeCell ref="C6:D6"/>
    <mergeCell ref="G6:H6"/>
    <mergeCell ref="C4:Z4"/>
    <mergeCell ref="Y6:Z6"/>
    <mergeCell ref="C5:H5"/>
    <mergeCell ref="U5:Z5"/>
    <mergeCell ref="O5:T5"/>
    <mergeCell ref="Q6:R6"/>
    <mergeCell ref="U3:Z3"/>
    <mergeCell ref="L3:N3"/>
    <mergeCell ref="U6:V6"/>
    <mergeCell ref="P3:T3"/>
    <mergeCell ref="W6:X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2"/>
  <sheetViews>
    <sheetView view="pageBreakPreview" zoomScale="90" zoomScaleNormal="75" zoomScaleSheetLayoutView="90" zoomScalePageLayoutView="0" workbookViewId="0" topLeftCell="A1">
      <pane xSplit="2" ySplit="7" topLeftCell="C32" activePane="bottomRight" state="frozen"/>
      <selection pane="topLeft" activeCell="A42" sqref="A42:IV42"/>
      <selection pane="topRight" activeCell="A42" sqref="A42:IV42"/>
      <selection pane="bottomLeft" activeCell="A42" sqref="A42:IV42"/>
      <selection pane="bottomRight" activeCell="I36" sqref="I36"/>
    </sheetView>
  </sheetViews>
  <sheetFormatPr defaultColWidth="9.00390625" defaultRowHeight="13.5"/>
  <cols>
    <col min="1" max="1" width="20.625" style="19" customWidth="1"/>
    <col min="2" max="2" width="17.625" style="19" customWidth="1"/>
    <col min="3" max="21" width="13.625" style="19" customWidth="1"/>
    <col min="22" max="16384" width="9.00390625" style="19" customWidth="1"/>
  </cols>
  <sheetData>
    <row r="1" ht="33" customHeight="1">
      <c r="B1" s="53" t="s">
        <v>60</v>
      </c>
    </row>
    <row r="2" spans="2:7" ht="31.5" customHeight="1">
      <c r="B2" s="54" t="s">
        <v>75</v>
      </c>
      <c r="C2" s="2"/>
      <c r="D2" s="2"/>
      <c r="E2" s="2"/>
      <c r="F2" s="2"/>
      <c r="G2" s="2"/>
    </row>
    <row r="3" spans="2:21" s="2" customFormat="1" ht="27.75" customHeight="1" thickBot="1">
      <c r="B3" s="18"/>
      <c r="C3" s="18"/>
      <c r="D3" s="18"/>
      <c r="E3" s="18"/>
      <c r="F3" s="18"/>
      <c r="G3" s="18"/>
      <c r="L3" s="256"/>
      <c r="M3" s="256"/>
      <c r="N3" s="256"/>
      <c r="O3" s="224"/>
      <c r="P3" s="224"/>
      <c r="Q3" s="224"/>
      <c r="R3" s="224"/>
      <c r="S3" s="224"/>
      <c r="T3" s="224"/>
      <c r="U3" s="168"/>
    </row>
    <row r="4" spans="2:21" s="2" customFormat="1" ht="27.75" customHeight="1" thickBot="1">
      <c r="B4" s="258" t="s">
        <v>42</v>
      </c>
      <c r="C4" s="262" t="s">
        <v>63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  <c r="U4" s="210"/>
    </row>
    <row r="5" spans="2:21" s="2" customFormat="1" ht="33" customHeight="1" thickBot="1">
      <c r="B5" s="259"/>
      <c r="C5" s="246" t="s">
        <v>49</v>
      </c>
      <c r="D5" s="247"/>
      <c r="E5" s="248"/>
      <c r="F5" s="248"/>
      <c r="G5" s="249"/>
      <c r="H5" s="249"/>
      <c r="I5" s="251" t="s">
        <v>50</v>
      </c>
      <c r="J5" s="252"/>
      <c r="K5" s="253"/>
      <c r="L5" s="253"/>
      <c r="M5" s="254"/>
      <c r="N5" s="255"/>
      <c r="O5" s="247" t="s">
        <v>54</v>
      </c>
      <c r="P5" s="247"/>
      <c r="Q5" s="248"/>
      <c r="R5" s="248"/>
      <c r="S5" s="249"/>
      <c r="T5" s="250"/>
      <c r="U5" s="210"/>
    </row>
    <row r="6" spans="2:21" s="2" customFormat="1" ht="33" customHeight="1">
      <c r="B6" s="260"/>
      <c r="C6" s="228" t="s">
        <v>68</v>
      </c>
      <c r="D6" s="226"/>
      <c r="E6" s="222" t="s">
        <v>70</v>
      </c>
      <c r="F6" s="227"/>
      <c r="G6" s="222" t="s">
        <v>72</v>
      </c>
      <c r="H6" s="242"/>
      <c r="I6" s="225" t="s">
        <v>68</v>
      </c>
      <c r="J6" s="226"/>
      <c r="K6" s="222" t="s">
        <v>70</v>
      </c>
      <c r="L6" s="227"/>
      <c r="M6" s="222" t="s">
        <v>72</v>
      </c>
      <c r="N6" s="242"/>
      <c r="O6" s="265" t="s">
        <v>68</v>
      </c>
      <c r="P6" s="226"/>
      <c r="Q6" s="222" t="s">
        <v>70</v>
      </c>
      <c r="R6" s="227"/>
      <c r="S6" s="228" t="s">
        <v>72</v>
      </c>
      <c r="T6" s="226"/>
      <c r="U6" s="211"/>
    </row>
    <row r="7" spans="2:21" s="2" customFormat="1" ht="42" customHeight="1" thickBot="1">
      <c r="B7" s="261"/>
      <c r="C7" s="12" t="s">
        <v>57</v>
      </c>
      <c r="D7" s="13" t="s">
        <v>45</v>
      </c>
      <c r="E7" s="12" t="s">
        <v>57</v>
      </c>
      <c r="F7" s="13" t="s">
        <v>45</v>
      </c>
      <c r="G7" s="12" t="s">
        <v>57</v>
      </c>
      <c r="H7" s="13" t="s">
        <v>45</v>
      </c>
      <c r="I7" s="117" t="s">
        <v>57</v>
      </c>
      <c r="J7" s="110" t="s">
        <v>73</v>
      </c>
      <c r="K7" s="109" t="s">
        <v>57</v>
      </c>
      <c r="L7" s="110" t="s">
        <v>73</v>
      </c>
      <c r="M7" s="109" t="s">
        <v>57</v>
      </c>
      <c r="N7" s="118" t="s">
        <v>73</v>
      </c>
      <c r="O7" s="115" t="s">
        <v>57</v>
      </c>
      <c r="P7" s="110" t="s">
        <v>73</v>
      </c>
      <c r="Q7" s="109" t="s">
        <v>57</v>
      </c>
      <c r="R7" s="110" t="s">
        <v>73</v>
      </c>
      <c r="S7" s="109" t="s">
        <v>57</v>
      </c>
      <c r="T7" s="116" t="s">
        <v>73</v>
      </c>
      <c r="U7" s="212"/>
    </row>
    <row r="8" spans="2:27" ht="24.75" customHeight="1">
      <c r="B8" s="6" t="s">
        <v>88</v>
      </c>
      <c r="C8" s="85">
        <f>1808+1</f>
        <v>1809</v>
      </c>
      <c r="D8" s="92">
        <f>248224-1</f>
        <v>248223</v>
      </c>
      <c r="E8" s="85">
        <f>1821-1</f>
        <v>1820</v>
      </c>
      <c r="F8" s="154">
        <v>248472</v>
      </c>
      <c r="G8" s="85">
        <f>1834-1</f>
        <v>1833</v>
      </c>
      <c r="H8" s="154">
        <f>248721+1</f>
        <v>248722</v>
      </c>
      <c r="I8" s="86">
        <v>45</v>
      </c>
      <c r="J8" s="92">
        <v>6405</v>
      </c>
      <c r="K8" s="85">
        <v>46</v>
      </c>
      <c r="L8" s="154">
        <v>6411</v>
      </c>
      <c r="M8" s="85">
        <v>46</v>
      </c>
      <c r="N8" s="155">
        <v>6417</v>
      </c>
      <c r="O8" s="87">
        <v>30</v>
      </c>
      <c r="P8" s="92">
        <v>2799</v>
      </c>
      <c r="Q8" s="85">
        <v>31</v>
      </c>
      <c r="R8" s="154">
        <v>2802</v>
      </c>
      <c r="S8" s="85">
        <v>31</v>
      </c>
      <c r="T8" s="156">
        <v>2804</v>
      </c>
      <c r="U8" s="169"/>
      <c r="V8" s="72">
        <f aca="true" t="shared" si="0" ref="V8:AA10">SUM(C8,I8,O8)</f>
        <v>1884</v>
      </c>
      <c r="W8" s="72">
        <f t="shared" si="0"/>
        <v>257427</v>
      </c>
      <c r="X8" s="72">
        <f t="shared" si="0"/>
        <v>1897</v>
      </c>
      <c r="Y8" s="72">
        <f t="shared" si="0"/>
        <v>257685</v>
      </c>
      <c r="Z8" s="72">
        <f t="shared" si="0"/>
        <v>1910</v>
      </c>
      <c r="AA8" s="72">
        <f t="shared" si="0"/>
        <v>257943</v>
      </c>
    </row>
    <row r="9" spans="2:27" s="3" customFormat="1" ht="24.75" customHeight="1">
      <c r="B9" s="7" t="s">
        <v>89</v>
      </c>
      <c r="C9" s="85">
        <v>5</v>
      </c>
      <c r="D9" s="92">
        <v>2400</v>
      </c>
      <c r="E9" s="85">
        <v>6</v>
      </c>
      <c r="F9" s="154">
        <v>2490</v>
      </c>
      <c r="G9" s="85">
        <v>7</v>
      </c>
      <c r="H9" s="154">
        <v>2580</v>
      </c>
      <c r="I9" s="86">
        <v>0</v>
      </c>
      <c r="J9" s="92">
        <v>0</v>
      </c>
      <c r="K9" s="85">
        <v>0</v>
      </c>
      <c r="L9" s="154">
        <v>0</v>
      </c>
      <c r="M9" s="85">
        <v>0</v>
      </c>
      <c r="N9" s="155">
        <v>0</v>
      </c>
      <c r="O9" s="87">
        <v>0</v>
      </c>
      <c r="P9" s="92">
        <v>0</v>
      </c>
      <c r="Q9" s="85">
        <v>0</v>
      </c>
      <c r="R9" s="154">
        <v>0</v>
      </c>
      <c r="S9" s="85">
        <v>0</v>
      </c>
      <c r="T9" s="156">
        <v>0</v>
      </c>
      <c r="U9" s="169"/>
      <c r="V9" s="72">
        <f t="shared" si="0"/>
        <v>5</v>
      </c>
      <c r="W9" s="72">
        <f t="shared" si="0"/>
        <v>2400</v>
      </c>
      <c r="X9" s="72">
        <f t="shared" si="0"/>
        <v>6</v>
      </c>
      <c r="Y9" s="72">
        <f t="shared" si="0"/>
        <v>2490</v>
      </c>
      <c r="Z9" s="72">
        <f t="shared" si="0"/>
        <v>7</v>
      </c>
      <c r="AA9" s="72">
        <f t="shared" si="0"/>
        <v>2580</v>
      </c>
    </row>
    <row r="10" spans="2:27" s="3" customFormat="1" ht="24.75" customHeight="1">
      <c r="B10" s="7" t="s">
        <v>91</v>
      </c>
      <c r="C10" s="88">
        <v>13</v>
      </c>
      <c r="D10" s="157">
        <v>5124</v>
      </c>
      <c r="E10" s="88">
        <v>14</v>
      </c>
      <c r="F10" s="158">
        <v>5518</v>
      </c>
      <c r="G10" s="88">
        <v>15</v>
      </c>
      <c r="H10" s="158">
        <v>5913</v>
      </c>
      <c r="I10" s="89">
        <v>4</v>
      </c>
      <c r="J10" s="157">
        <v>3135</v>
      </c>
      <c r="K10" s="88">
        <v>5</v>
      </c>
      <c r="L10" s="158">
        <v>3918</v>
      </c>
      <c r="M10" s="88">
        <v>6</v>
      </c>
      <c r="N10" s="159">
        <v>4702</v>
      </c>
      <c r="O10" s="90">
        <v>1</v>
      </c>
      <c r="P10" s="157">
        <v>340</v>
      </c>
      <c r="Q10" s="88">
        <v>1</v>
      </c>
      <c r="R10" s="158">
        <v>340</v>
      </c>
      <c r="S10" s="88">
        <v>1</v>
      </c>
      <c r="T10" s="160">
        <v>340</v>
      </c>
      <c r="U10" s="170"/>
      <c r="V10" s="72">
        <f t="shared" si="0"/>
        <v>18</v>
      </c>
      <c r="W10" s="72">
        <f>SUM(D10,J10,P10)</f>
        <v>8599</v>
      </c>
      <c r="X10" s="72">
        <f>SUM(E10,K10,Q10)</f>
        <v>20</v>
      </c>
      <c r="Y10" s="72">
        <f>SUM(F10,L10,R10)</f>
        <v>9776</v>
      </c>
      <c r="Z10" s="72">
        <f>SUM(G10,M10,S10)</f>
        <v>22</v>
      </c>
      <c r="AA10" s="72">
        <f>SUM(H10,N10,T10)</f>
        <v>10955</v>
      </c>
    </row>
    <row r="11" spans="2:27" s="3" customFormat="1" ht="24.75" customHeight="1">
      <c r="B11" s="7" t="s">
        <v>83</v>
      </c>
      <c r="C11" s="85">
        <v>1</v>
      </c>
      <c r="D11" s="92">
        <v>120</v>
      </c>
      <c r="E11" s="85">
        <v>1</v>
      </c>
      <c r="F11" s="154">
        <v>120</v>
      </c>
      <c r="G11" s="85">
        <v>1</v>
      </c>
      <c r="H11" s="154">
        <v>120</v>
      </c>
      <c r="I11" s="86">
        <v>0</v>
      </c>
      <c r="J11" s="92">
        <v>0</v>
      </c>
      <c r="K11" s="85">
        <v>0</v>
      </c>
      <c r="L11" s="154">
        <v>0</v>
      </c>
      <c r="M11" s="85">
        <v>0</v>
      </c>
      <c r="N11" s="155">
        <v>0</v>
      </c>
      <c r="O11" s="87">
        <v>0</v>
      </c>
      <c r="P11" s="92">
        <v>0</v>
      </c>
      <c r="Q11" s="85">
        <v>0</v>
      </c>
      <c r="R11" s="154">
        <v>0</v>
      </c>
      <c r="S11" s="85">
        <v>0</v>
      </c>
      <c r="T11" s="156">
        <v>0</v>
      </c>
      <c r="U11" s="169"/>
      <c r="V11" s="72">
        <f aca="true" t="shared" si="1" ref="V11:V29">SUM(C11,I11,O11)</f>
        <v>1</v>
      </c>
      <c r="W11" s="72">
        <f aca="true" t="shared" si="2" ref="W11:W19">SUM(D11,J11,P11)</f>
        <v>120</v>
      </c>
      <c r="X11" s="72">
        <f aca="true" t="shared" si="3" ref="X11:X19">SUM(E11,K11,Q11)</f>
        <v>1</v>
      </c>
      <c r="Y11" s="72">
        <f aca="true" t="shared" si="4" ref="Y11:Y19">SUM(F11,L11,R11)</f>
        <v>120</v>
      </c>
      <c r="Z11" s="72">
        <f aca="true" t="shared" si="5" ref="Z11:Z19">SUM(G11,M11,S11)</f>
        <v>1</v>
      </c>
      <c r="AA11" s="72">
        <f aca="true" t="shared" si="6" ref="AA11:AA19">SUM(H11,N11,T11)</f>
        <v>120</v>
      </c>
    </row>
    <row r="12" spans="2:27" s="3" customFormat="1" ht="24.75" customHeight="1">
      <c r="B12" s="7" t="s">
        <v>119</v>
      </c>
      <c r="C12" s="85">
        <v>1</v>
      </c>
      <c r="D12" s="92">
        <v>30</v>
      </c>
      <c r="E12" s="85">
        <v>1</v>
      </c>
      <c r="F12" s="154">
        <v>30</v>
      </c>
      <c r="G12" s="85">
        <v>1</v>
      </c>
      <c r="H12" s="154">
        <v>30</v>
      </c>
      <c r="I12" s="86">
        <v>0</v>
      </c>
      <c r="J12" s="92">
        <v>0</v>
      </c>
      <c r="K12" s="85">
        <v>0</v>
      </c>
      <c r="L12" s="154">
        <v>0</v>
      </c>
      <c r="M12" s="85">
        <v>0</v>
      </c>
      <c r="N12" s="155">
        <v>0</v>
      </c>
      <c r="O12" s="87">
        <v>0</v>
      </c>
      <c r="P12" s="92">
        <v>0</v>
      </c>
      <c r="Q12" s="85">
        <v>0</v>
      </c>
      <c r="R12" s="154">
        <v>0</v>
      </c>
      <c r="S12" s="85">
        <v>0</v>
      </c>
      <c r="T12" s="156">
        <v>0</v>
      </c>
      <c r="U12" s="169"/>
      <c r="V12" s="72">
        <f t="shared" si="1"/>
        <v>1</v>
      </c>
      <c r="W12" s="72">
        <f t="shared" si="2"/>
        <v>30</v>
      </c>
      <c r="X12" s="72">
        <f t="shared" si="3"/>
        <v>1</v>
      </c>
      <c r="Y12" s="72">
        <f t="shared" si="4"/>
        <v>30</v>
      </c>
      <c r="Z12" s="72">
        <f t="shared" si="5"/>
        <v>1</v>
      </c>
      <c r="AA12" s="72">
        <f t="shared" si="6"/>
        <v>30</v>
      </c>
    </row>
    <row r="13" spans="2:27" s="3" customFormat="1" ht="24.75" customHeight="1">
      <c r="B13" s="7" t="s">
        <v>87</v>
      </c>
      <c r="C13" s="85">
        <v>53</v>
      </c>
      <c r="D13" s="92">
        <v>15899</v>
      </c>
      <c r="E13" s="85">
        <v>55</v>
      </c>
      <c r="F13" s="154">
        <v>16191</v>
      </c>
      <c r="G13" s="85">
        <v>57</v>
      </c>
      <c r="H13" s="154">
        <v>16488</v>
      </c>
      <c r="I13" s="86">
        <v>19</v>
      </c>
      <c r="J13" s="92">
        <v>7501</v>
      </c>
      <c r="K13" s="85">
        <v>22</v>
      </c>
      <c r="L13" s="154">
        <v>8681</v>
      </c>
      <c r="M13" s="85">
        <v>25</v>
      </c>
      <c r="N13" s="155">
        <v>10047</v>
      </c>
      <c r="O13" s="87">
        <v>1</v>
      </c>
      <c r="P13" s="92">
        <v>94</v>
      </c>
      <c r="Q13" s="85">
        <v>1</v>
      </c>
      <c r="R13" s="154">
        <v>97</v>
      </c>
      <c r="S13" s="85">
        <v>1</v>
      </c>
      <c r="T13" s="156">
        <v>100</v>
      </c>
      <c r="U13" s="169"/>
      <c r="V13" s="72">
        <f t="shared" si="1"/>
        <v>73</v>
      </c>
      <c r="W13" s="72">
        <f t="shared" si="2"/>
        <v>23494</v>
      </c>
      <c r="X13" s="72">
        <f t="shared" si="3"/>
        <v>78</v>
      </c>
      <c r="Y13" s="72">
        <f t="shared" si="4"/>
        <v>24969</v>
      </c>
      <c r="Z13" s="72">
        <f t="shared" si="5"/>
        <v>83</v>
      </c>
      <c r="AA13" s="72">
        <f t="shared" si="6"/>
        <v>26635</v>
      </c>
    </row>
    <row r="14" spans="2:27" s="3" customFormat="1" ht="24.75" customHeight="1">
      <c r="B14" s="7" t="s">
        <v>97</v>
      </c>
      <c r="C14" s="85">
        <v>20</v>
      </c>
      <c r="D14" s="92">
        <v>4475</v>
      </c>
      <c r="E14" s="85">
        <v>21</v>
      </c>
      <c r="F14" s="154">
        <v>4715</v>
      </c>
      <c r="G14" s="85">
        <v>22</v>
      </c>
      <c r="H14" s="154">
        <v>4955</v>
      </c>
      <c r="I14" s="86">
        <v>1</v>
      </c>
      <c r="J14" s="92">
        <v>9</v>
      </c>
      <c r="K14" s="85">
        <v>1</v>
      </c>
      <c r="L14" s="154">
        <v>8</v>
      </c>
      <c r="M14" s="85">
        <v>1</v>
      </c>
      <c r="N14" s="155">
        <v>7</v>
      </c>
      <c r="O14" s="87">
        <v>0</v>
      </c>
      <c r="P14" s="92">
        <v>0</v>
      </c>
      <c r="Q14" s="85">
        <v>0</v>
      </c>
      <c r="R14" s="154">
        <v>0</v>
      </c>
      <c r="S14" s="85">
        <v>0</v>
      </c>
      <c r="T14" s="156">
        <v>0</v>
      </c>
      <c r="U14" s="169"/>
      <c r="V14" s="72">
        <f t="shared" si="1"/>
        <v>21</v>
      </c>
      <c r="W14" s="72">
        <f t="shared" si="2"/>
        <v>4484</v>
      </c>
      <c r="X14" s="72">
        <f t="shared" si="3"/>
        <v>22</v>
      </c>
      <c r="Y14" s="72">
        <f t="shared" si="4"/>
        <v>4723</v>
      </c>
      <c r="Z14" s="72">
        <f t="shared" si="5"/>
        <v>23</v>
      </c>
      <c r="AA14" s="72">
        <f t="shared" si="6"/>
        <v>4962</v>
      </c>
    </row>
    <row r="15" spans="2:27" s="3" customFormat="1" ht="24.75" customHeight="1">
      <c r="B15" s="7" t="s">
        <v>102</v>
      </c>
      <c r="C15" s="85">
        <v>23</v>
      </c>
      <c r="D15" s="92">
        <v>8567</v>
      </c>
      <c r="E15" s="85">
        <v>24</v>
      </c>
      <c r="F15" s="154">
        <v>8995</v>
      </c>
      <c r="G15" s="85">
        <v>26</v>
      </c>
      <c r="H15" s="154">
        <v>9445</v>
      </c>
      <c r="I15" s="86">
        <v>5</v>
      </c>
      <c r="J15" s="92">
        <v>1237</v>
      </c>
      <c r="K15" s="85">
        <v>5</v>
      </c>
      <c r="L15" s="154">
        <v>1423</v>
      </c>
      <c r="M15" s="85">
        <v>6</v>
      </c>
      <c r="N15" s="155">
        <v>1637</v>
      </c>
      <c r="O15" s="87">
        <v>1</v>
      </c>
      <c r="P15" s="92">
        <v>68</v>
      </c>
      <c r="Q15" s="85">
        <v>1</v>
      </c>
      <c r="R15" s="154">
        <v>72</v>
      </c>
      <c r="S15" s="85">
        <v>1</v>
      </c>
      <c r="T15" s="156">
        <v>75</v>
      </c>
      <c r="U15" s="169"/>
      <c r="V15" s="72">
        <f t="shared" si="1"/>
        <v>29</v>
      </c>
      <c r="W15" s="72">
        <f t="shared" si="2"/>
        <v>9872</v>
      </c>
      <c r="X15" s="72">
        <f t="shared" si="3"/>
        <v>30</v>
      </c>
      <c r="Y15" s="72">
        <f t="shared" si="4"/>
        <v>10490</v>
      </c>
      <c r="Z15" s="72">
        <f t="shared" si="5"/>
        <v>33</v>
      </c>
      <c r="AA15" s="72">
        <f t="shared" si="6"/>
        <v>11157</v>
      </c>
    </row>
    <row r="16" spans="2:27" s="3" customFormat="1" ht="24.75" customHeight="1">
      <c r="B16" s="7" t="s">
        <v>95</v>
      </c>
      <c r="C16" s="85">
        <v>5</v>
      </c>
      <c r="D16" s="92">
        <v>1750</v>
      </c>
      <c r="E16" s="85">
        <v>5</v>
      </c>
      <c r="F16" s="154">
        <v>1785</v>
      </c>
      <c r="G16" s="85">
        <v>5</v>
      </c>
      <c r="H16" s="154">
        <v>1820</v>
      </c>
      <c r="I16" s="86">
        <v>0</v>
      </c>
      <c r="J16" s="92">
        <v>0</v>
      </c>
      <c r="K16" s="85">
        <v>0</v>
      </c>
      <c r="L16" s="154">
        <v>0</v>
      </c>
      <c r="M16" s="85">
        <v>0</v>
      </c>
      <c r="N16" s="155">
        <v>0</v>
      </c>
      <c r="O16" s="87">
        <v>0</v>
      </c>
      <c r="P16" s="92">
        <v>0</v>
      </c>
      <c r="Q16" s="85">
        <v>0</v>
      </c>
      <c r="R16" s="154">
        <v>0</v>
      </c>
      <c r="S16" s="85">
        <v>0</v>
      </c>
      <c r="T16" s="156">
        <v>0</v>
      </c>
      <c r="U16" s="169"/>
      <c r="V16" s="72">
        <f t="shared" si="1"/>
        <v>5</v>
      </c>
      <c r="W16" s="72">
        <f t="shared" si="2"/>
        <v>1750</v>
      </c>
      <c r="X16" s="72">
        <f t="shared" si="3"/>
        <v>5</v>
      </c>
      <c r="Y16" s="72">
        <f t="shared" si="4"/>
        <v>1785</v>
      </c>
      <c r="Z16" s="72">
        <f t="shared" si="5"/>
        <v>5</v>
      </c>
      <c r="AA16" s="72">
        <f t="shared" si="6"/>
        <v>1820</v>
      </c>
    </row>
    <row r="17" spans="2:27" s="3" customFormat="1" ht="24.75" customHeight="1">
      <c r="B17" s="7" t="s">
        <v>114</v>
      </c>
      <c r="C17" s="85">
        <v>2</v>
      </c>
      <c r="D17" s="92">
        <v>280</v>
      </c>
      <c r="E17" s="85">
        <v>2</v>
      </c>
      <c r="F17" s="154">
        <v>280</v>
      </c>
      <c r="G17" s="85">
        <v>3</v>
      </c>
      <c r="H17" s="154">
        <v>420</v>
      </c>
      <c r="I17" s="86">
        <v>0</v>
      </c>
      <c r="J17" s="92">
        <v>0</v>
      </c>
      <c r="K17" s="85">
        <v>0</v>
      </c>
      <c r="L17" s="154">
        <v>0</v>
      </c>
      <c r="M17" s="85">
        <v>0</v>
      </c>
      <c r="N17" s="155">
        <v>0</v>
      </c>
      <c r="O17" s="87">
        <v>0</v>
      </c>
      <c r="P17" s="92">
        <v>0</v>
      </c>
      <c r="Q17" s="85">
        <v>0</v>
      </c>
      <c r="R17" s="154">
        <v>0</v>
      </c>
      <c r="S17" s="85">
        <v>0</v>
      </c>
      <c r="T17" s="156">
        <v>0</v>
      </c>
      <c r="U17" s="169"/>
      <c r="V17" s="72">
        <f t="shared" si="1"/>
        <v>2</v>
      </c>
      <c r="W17" s="72">
        <f t="shared" si="2"/>
        <v>280</v>
      </c>
      <c r="X17" s="72">
        <f t="shared" si="3"/>
        <v>2</v>
      </c>
      <c r="Y17" s="72">
        <f t="shared" si="4"/>
        <v>280</v>
      </c>
      <c r="Z17" s="72">
        <f t="shared" si="5"/>
        <v>3</v>
      </c>
      <c r="AA17" s="72">
        <f t="shared" si="6"/>
        <v>420</v>
      </c>
    </row>
    <row r="18" spans="2:27" s="3" customFormat="1" ht="24.75" customHeight="1">
      <c r="B18" s="7" t="s">
        <v>99</v>
      </c>
      <c r="C18" s="88">
        <v>14</v>
      </c>
      <c r="D18" s="157">
        <v>4975</v>
      </c>
      <c r="E18" s="88">
        <v>16</v>
      </c>
      <c r="F18" s="158">
        <v>5381</v>
      </c>
      <c r="G18" s="88">
        <v>18</v>
      </c>
      <c r="H18" s="158">
        <v>5787</v>
      </c>
      <c r="I18" s="89">
        <v>1</v>
      </c>
      <c r="J18" s="157">
        <v>102</v>
      </c>
      <c r="K18" s="88">
        <v>1</v>
      </c>
      <c r="L18" s="158">
        <v>110</v>
      </c>
      <c r="M18" s="88">
        <v>1</v>
      </c>
      <c r="N18" s="159">
        <v>118</v>
      </c>
      <c r="O18" s="90">
        <v>0</v>
      </c>
      <c r="P18" s="157">
        <v>0</v>
      </c>
      <c r="Q18" s="88">
        <v>0</v>
      </c>
      <c r="R18" s="158">
        <v>0</v>
      </c>
      <c r="S18" s="88">
        <v>0</v>
      </c>
      <c r="T18" s="160">
        <v>0</v>
      </c>
      <c r="U18" s="170"/>
      <c r="V18" s="72">
        <f t="shared" si="1"/>
        <v>15</v>
      </c>
      <c r="W18" s="72">
        <f t="shared" si="2"/>
        <v>5077</v>
      </c>
      <c r="X18" s="72">
        <f t="shared" si="3"/>
        <v>17</v>
      </c>
      <c r="Y18" s="72">
        <f t="shared" si="4"/>
        <v>5491</v>
      </c>
      <c r="Z18" s="72">
        <f t="shared" si="5"/>
        <v>19</v>
      </c>
      <c r="AA18" s="72">
        <f t="shared" si="6"/>
        <v>5905</v>
      </c>
    </row>
    <row r="19" spans="2:27" s="3" customFormat="1" ht="24.75" customHeight="1">
      <c r="B19" s="7" t="s">
        <v>111</v>
      </c>
      <c r="C19" s="85">
        <v>24</v>
      </c>
      <c r="D19" s="92">
        <v>7570</v>
      </c>
      <c r="E19" s="85">
        <v>24</v>
      </c>
      <c r="F19" s="154">
        <v>7570</v>
      </c>
      <c r="G19" s="85">
        <v>25</v>
      </c>
      <c r="H19" s="154">
        <v>7886</v>
      </c>
      <c r="I19" s="86">
        <v>3</v>
      </c>
      <c r="J19" s="92">
        <v>137</v>
      </c>
      <c r="K19" s="85">
        <v>3</v>
      </c>
      <c r="L19" s="154">
        <v>137</v>
      </c>
      <c r="M19" s="85">
        <v>3</v>
      </c>
      <c r="N19" s="155">
        <v>137</v>
      </c>
      <c r="O19" s="87">
        <v>0</v>
      </c>
      <c r="P19" s="92">
        <v>0</v>
      </c>
      <c r="Q19" s="85">
        <v>0</v>
      </c>
      <c r="R19" s="154">
        <v>0</v>
      </c>
      <c r="S19" s="85">
        <v>0</v>
      </c>
      <c r="T19" s="156">
        <v>0</v>
      </c>
      <c r="U19" s="169"/>
      <c r="V19" s="72">
        <f t="shared" si="1"/>
        <v>27</v>
      </c>
      <c r="W19" s="72">
        <f t="shared" si="2"/>
        <v>7707</v>
      </c>
      <c r="X19" s="72">
        <f t="shared" si="3"/>
        <v>27</v>
      </c>
      <c r="Y19" s="72">
        <f t="shared" si="4"/>
        <v>7707</v>
      </c>
      <c r="Z19" s="72">
        <f t="shared" si="5"/>
        <v>28</v>
      </c>
      <c r="AA19" s="72">
        <f t="shared" si="6"/>
        <v>8023</v>
      </c>
    </row>
    <row r="20" spans="2:27" s="3" customFormat="1" ht="24.75" customHeight="1">
      <c r="B20" s="7" t="s">
        <v>98</v>
      </c>
      <c r="C20" s="85">
        <v>43</v>
      </c>
      <c r="D20" s="92">
        <v>5029</v>
      </c>
      <c r="E20" s="85">
        <v>44</v>
      </c>
      <c r="F20" s="154">
        <v>5146</v>
      </c>
      <c r="G20" s="85">
        <v>45</v>
      </c>
      <c r="H20" s="154">
        <v>5263</v>
      </c>
      <c r="I20" s="86">
        <v>5</v>
      </c>
      <c r="J20" s="92">
        <v>643</v>
      </c>
      <c r="K20" s="85">
        <v>6</v>
      </c>
      <c r="L20" s="154">
        <v>771</v>
      </c>
      <c r="M20" s="85">
        <v>7</v>
      </c>
      <c r="N20" s="155">
        <v>900</v>
      </c>
      <c r="O20" s="87">
        <v>3</v>
      </c>
      <c r="P20" s="92">
        <v>30</v>
      </c>
      <c r="Q20" s="85">
        <v>4</v>
      </c>
      <c r="R20" s="154">
        <v>40</v>
      </c>
      <c r="S20" s="85">
        <v>5</v>
      </c>
      <c r="T20" s="156">
        <v>50</v>
      </c>
      <c r="U20" s="169"/>
      <c r="V20" s="72">
        <f t="shared" si="1"/>
        <v>51</v>
      </c>
      <c r="W20" s="72">
        <f aca="true" t="shared" si="7" ref="W20:AA21">SUM(D20,J20,P20)</f>
        <v>5702</v>
      </c>
      <c r="X20" s="72">
        <f t="shared" si="7"/>
        <v>54</v>
      </c>
      <c r="Y20" s="72">
        <f t="shared" si="7"/>
        <v>5957</v>
      </c>
      <c r="Z20" s="72">
        <f t="shared" si="7"/>
        <v>57</v>
      </c>
      <c r="AA20" s="72">
        <f t="shared" si="7"/>
        <v>6213</v>
      </c>
    </row>
    <row r="21" spans="2:27" s="3" customFormat="1" ht="24.75" customHeight="1">
      <c r="B21" s="7" t="s">
        <v>112</v>
      </c>
      <c r="C21" s="88">
        <v>61</v>
      </c>
      <c r="D21" s="157">
        <v>4453</v>
      </c>
      <c r="E21" s="88">
        <v>64</v>
      </c>
      <c r="F21" s="158">
        <v>4672</v>
      </c>
      <c r="G21" s="88">
        <v>67</v>
      </c>
      <c r="H21" s="158">
        <v>4891</v>
      </c>
      <c r="I21" s="89">
        <v>1</v>
      </c>
      <c r="J21" s="157">
        <v>230</v>
      </c>
      <c r="K21" s="88">
        <v>1</v>
      </c>
      <c r="L21" s="158">
        <v>230</v>
      </c>
      <c r="M21" s="88">
        <v>1</v>
      </c>
      <c r="N21" s="159">
        <v>230</v>
      </c>
      <c r="O21" s="90">
        <v>3</v>
      </c>
      <c r="P21" s="157">
        <v>207</v>
      </c>
      <c r="Q21" s="88">
        <v>3</v>
      </c>
      <c r="R21" s="158">
        <v>207</v>
      </c>
      <c r="S21" s="88">
        <v>3</v>
      </c>
      <c r="T21" s="160">
        <v>207</v>
      </c>
      <c r="U21" s="170"/>
      <c r="V21" s="72">
        <f t="shared" si="1"/>
        <v>65</v>
      </c>
      <c r="W21" s="72">
        <f t="shared" si="7"/>
        <v>4890</v>
      </c>
      <c r="X21" s="72">
        <f t="shared" si="7"/>
        <v>68</v>
      </c>
      <c r="Y21" s="72">
        <f t="shared" si="7"/>
        <v>5109</v>
      </c>
      <c r="Z21" s="72">
        <f t="shared" si="7"/>
        <v>71</v>
      </c>
      <c r="AA21" s="72">
        <f t="shared" si="7"/>
        <v>5328</v>
      </c>
    </row>
    <row r="22" spans="2:27" s="3" customFormat="1" ht="24.75" customHeight="1">
      <c r="B22" s="7" t="s">
        <v>86</v>
      </c>
      <c r="C22" s="85">
        <v>21</v>
      </c>
      <c r="D22" s="92">
        <v>1960</v>
      </c>
      <c r="E22" s="85">
        <v>22</v>
      </c>
      <c r="F22" s="154">
        <v>2043</v>
      </c>
      <c r="G22" s="85">
        <v>23</v>
      </c>
      <c r="H22" s="154">
        <v>2129</v>
      </c>
      <c r="I22" s="86">
        <v>1</v>
      </c>
      <c r="J22" s="92">
        <v>11</v>
      </c>
      <c r="K22" s="85">
        <v>1</v>
      </c>
      <c r="L22" s="154">
        <v>11</v>
      </c>
      <c r="M22" s="85">
        <v>1</v>
      </c>
      <c r="N22" s="155">
        <v>11</v>
      </c>
      <c r="O22" s="87">
        <v>0</v>
      </c>
      <c r="P22" s="92">
        <v>0</v>
      </c>
      <c r="Q22" s="85">
        <v>0</v>
      </c>
      <c r="R22" s="154">
        <v>0</v>
      </c>
      <c r="S22" s="85">
        <v>0</v>
      </c>
      <c r="T22" s="156">
        <v>0</v>
      </c>
      <c r="U22" s="169"/>
      <c r="V22" s="72">
        <f t="shared" si="1"/>
        <v>22</v>
      </c>
      <c r="W22" s="72">
        <f aca="true" t="shared" si="8" ref="W22:W50">SUM(D22,J22,P22)</f>
        <v>1971</v>
      </c>
      <c r="X22" s="72">
        <f aca="true" t="shared" si="9" ref="X22:X50">SUM(E22,K22,Q22)</f>
        <v>23</v>
      </c>
      <c r="Y22" s="72">
        <f aca="true" t="shared" si="10" ref="Y22:Y50">SUM(F22,L22,R22)</f>
        <v>2054</v>
      </c>
      <c r="Z22" s="72">
        <f aca="true" t="shared" si="11" ref="Z22:Z50">SUM(G22,M22,S22)</f>
        <v>24</v>
      </c>
      <c r="AA22" s="72">
        <f aca="true" t="shared" si="12" ref="AA22:AA50">SUM(H22,N22,T22)</f>
        <v>2140</v>
      </c>
    </row>
    <row r="23" spans="2:27" s="3" customFormat="1" ht="24.75" customHeight="1">
      <c r="B23" s="7" t="s">
        <v>79</v>
      </c>
      <c r="C23" s="85">
        <v>14</v>
      </c>
      <c r="D23" s="92">
        <v>1946</v>
      </c>
      <c r="E23" s="85">
        <v>14</v>
      </c>
      <c r="F23" s="154">
        <v>1946</v>
      </c>
      <c r="G23" s="85">
        <v>14</v>
      </c>
      <c r="H23" s="154">
        <v>1946</v>
      </c>
      <c r="I23" s="86">
        <v>0</v>
      </c>
      <c r="J23" s="92">
        <v>0</v>
      </c>
      <c r="K23" s="85">
        <v>0</v>
      </c>
      <c r="L23" s="154">
        <v>0</v>
      </c>
      <c r="M23" s="85">
        <v>0</v>
      </c>
      <c r="N23" s="155">
        <v>0</v>
      </c>
      <c r="O23" s="87">
        <v>0</v>
      </c>
      <c r="P23" s="92">
        <v>0</v>
      </c>
      <c r="Q23" s="85">
        <v>0</v>
      </c>
      <c r="R23" s="154">
        <v>0</v>
      </c>
      <c r="S23" s="85">
        <v>0</v>
      </c>
      <c r="T23" s="156">
        <v>0</v>
      </c>
      <c r="U23" s="169"/>
      <c r="V23" s="72">
        <f t="shared" si="1"/>
        <v>14</v>
      </c>
      <c r="W23" s="72">
        <f t="shared" si="8"/>
        <v>1946</v>
      </c>
      <c r="X23" s="72">
        <f t="shared" si="9"/>
        <v>14</v>
      </c>
      <c r="Y23" s="72">
        <f t="shared" si="10"/>
        <v>1946</v>
      </c>
      <c r="Z23" s="72">
        <f t="shared" si="11"/>
        <v>14</v>
      </c>
      <c r="AA23" s="72">
        <f t="shared" si="12"/>
        <v>1946</v>
      </c>
    </row>
    <row r="24" spans="2:27" s="3" customFormat="1" ht="24.75" customHeight="1">
      <c r="B24" s="7" t="s">
        <v>116</v>
      </c>
      <c r="C24" s="85">
        <v>6</v>
      </c>
      <c r="D24" s="92">
        <v>816</v>
      </c>
      <c r="E24" s="85">
        <v>6</v>
      </c>
      <c r="F24" s="154">
        <v>816</v>
      </c>
      <c r="G24" s="85">
        <v>6</v>
      </c>
      <c r="H24" s="154">
        <v>816</v>
      </c>
      <c r="I24" s="86">
        <v>0</v>
      </c>
      <c r="J24" s="92">
        <v>0</v>
      </c>
      <c r="K24" s="85">
        <v>0</v>
      </c>
      <c r="L24" s="154">
        <v>0</v>
      </c>
      <c r="M24" s="85">
        <v>0</v>
      </c>
      <c r="N24" s="155">
        <v>0</v>
      </c>
      <c r="O24" s="87">
        <v>0</v>
      </c>
      <c r="P24" s="92">
        <v>0</v>
      </c>
      <c r="Q24" s="85">
        <v>0</v>
      </c>
      <c r="R24" s="154">
        <v>0</v>
      </c>
      <c r="S24" s="85">
        <v>0</v>
      </c>
      <c r="T24" s="156">
        <v>0</v>
      </c>
      <c r="U24" s="169"/>
      <c r="V24" s="72">
        <f t="shared" si="1"/>
        <v>6</v>
      </c>
      <c r="W24" s="72">
        <f t="shared" si="8"/>
        <v>816</v>
      </c>
      <c r="X24" s="72">
        <f t="shared" si="9"/>
        <v>6</v>
      </c>
      <c r="Y24" s="72">
        <f t="shared" si="10"/>
        <v>816</v>
      </c>
      <c r="Z24" s="72">
        <f t="shared" si="11"/>
        <v>6</v>
      </c>
      <c r="AA24" s="72">
        <f t="shared" si="12"/>
        <v>816</v>
      </c>
    </row>
    <row r="25" spans="2:27" s="3" customFormat="1" ht="24.75" customHeight="1">
      <c r="B25" s="7" t="s">
        <v>93</v>
      </c>
      <c r="C25" s="85">
        <v>2</v>
      </c>
      <c r="D25" s="92">
        <v>170</v>
      </c>
      <c r="E25" s="85">
        <v>2</v>
      </c>
      <c r="F25" s="154">
        <v>170</v>
      </c>
      <c r="G25" s="85">
        <v>2</v>
      </c>
      <c r="H25" s="154">
        <v>170</v>
      </c>
      <c r="I25" s="86">
        <v>0</v>
      </c>
      <c r="J25" s="92">
        <v>0</v>
      </c>
      <c r="K25" s="85">
        <v>0</v>
      </c>
      <c r="L25" s="154">
        <v>0</v>
      </c>
      <c r="M25" s="85">
        <v>0</v>
      </c>
      <c r="N25" s="155">
        <v>0</v>
      </c>
      <c r="O25" s="87">
        <v>0</v>
      </c>
      <c r="P25" s="92">
        <v>0</v>
      </c>
      <c r="Q25" s="85">
        <v>0</v>
      </c>
      <c r="R25" s="154">
        <v>0</v>
      </c>
      <c r="S25" s="85">
        <v>0</v>
      </c>
      <c r="T25" s="156">
        <v>0</v>
      </c>
      <c r="U25" s="169"/>
      <c r="V25" s="72">
        <f t="shared" si="1"/>
        <v>2</v>
      </c>
      <c r="W25" s="72">
        <f t="shared" si="8"/>
        <v>170</v>
      </c>
      <c r="X25" s="72">
        <f t="shared" si="9"/>
        <v>2</v>
      </c>
      <c r="Y25" s="72">
        <f t="shared" si="10"/>
        <v>170</v>
      </c>
      <c r="Z25" s="72">
        <f t="shared" si="11"/>
        <v>2</v>
      </c>
      <c r="AA25" s="72">
        <f t="shared" si="12"/>
        <v>170</v>
      </c>
    </row>
    <row r="26" spans="2:27" s="3" customFormat="1" ht="24.75" customHeight="1">
      <c r="B26" s="7" t="s">
        <v>106</v>
      </c>
      <c r="C26" s="88">
        <v>22</v>
      </c>
      <c r="D26" s="157">
        <v>4598</v>
      </c>
      <c r="E26" s="88">
        <v>25</v>
      </c>
      <c r="F26" s="158">
        <v>5225</v>
      </c>
      <c r="G26" s="88">
        <v>28</v>
      </c>
      <c r="H26" s="158">
        <v>5852</v>
      </c>
      <c r="I26" s="89">
        <v>1</v>
      </c>
      <c r="J26" s="157">
        <v>279</v>
      </c>
      <c r="K26" s="88">
        <v>1</v>
      </c>
      <c r="L26" s="158">
        <v>279</v>
      </c>
      <c r="M26" s="88">
        <v>1</v>
      </c>
      <c r="N26" s="159">
        <v>279</v>
      </c>
      <c r="O26" s="90">
        <v>1</v>
      </c>
      <c r="P26" s="157">
        <v>223</v>
      </c>
      <c r="Q26" s="88">
        <v>1</v>
      </c>
      <c r="R26" s="158">
        <v>223</v>
      </c>
      <c r="S26" s="88">
        <v>1</v>
      </c>
      <c r="T26" s="160">
        <v>223</v>
      </c>
      <c r="U26" s="170"/>
      <c r="V26" s="72">
        <f t="shared" si="1"/>
        <v>24</v>
      </c>
      <c r="W26" s="72">
        <f t="shared" si="8"/>
        <v>5100</v>
      </c>
      <c r="X26" s="72">
        <f t="shared" si="9"/>
        <v>27</v>
      </c>
      <c r="Y26" s="72">
        <f t="shared" si="10"/>
        <v>5727</v>
      </c>
      <c r="Z26" s="72">
        <f t="shared" si="11"/>
        <v>30</v>
      </c>
      <c r="AA26" s="72">
        <f t="shared" si="12"/>
        <v>6354</v>
      </c>
    </row>
    <row r="27" spans="2:27" s="3" customFormat="1" ht="24.75" customHeight="1">
      <c r="B27" s="7" t="s">
        <v>109</v>
      </c>
      <c r="C27" s="88">
        <v>151</v>
      </c>
      <c r="D27" s="157">
        <v>27814</v>
      </c>
      <c r="E27" s="88">
        <v>159</v>
      </c>
      <c r="F27" s="158">
        <v>29288</v>
      </c>
      <c r="G27" s="88">
        <v>168</v>
      </c>
      <c r="H27" s="158">
        <v>30946</v>
      </c>
      <c r="I27" s="89">
        <v>8</v>
      </c>
      <c r="J27" s="157">
        <v>1706</v>
      </c>
      <c r="K27" s="88">
        <v>9</v>
      </c>
      <c r="L27" s="158">
        <v>1926</v>
      </c>
      <c r="M27" s="88">
        <v>10</v>
      </c>
      <c r="N27" s="159">
        <v>2145</v>
      </c>
      <c r="O27" s="90">
        <v>1</v>
      </c>
      <c r="P27" s="157">
        <v>36</v>
      </c>
      <c r="Q27" s="88">
        <v>1</v>
      </c>
      <c r="R27" s="158">
        <v>36</v>
      </c>
      <c r="S27" s="88">
        <v>1</v>
      </c>
      <c r="T27" s="160">
        <v>36</v>
      </c>
      <c r="U27" s="170"/>
      <c r="V27" s="72">
        <f t="shared" si="1"/>
        <v>160</v>
      </c>
      <c r="W27" s="72">
        <f t="shared" si="8"/>
        <v>29556</v>
      </c>
      <c r="X27" s="72">
        <f t="shared" si="9"/>
        <v>169</v>
      </c>
      <c r="Y27" s="72">
        <f t="shared" si="10"/>
        <v>31250</v>
      </c>
      <c r="Z27" s="72">
        <f t="shared" si="11"/>
        <v>179</v>
      </c>
      <c r="AA27" s="72">
        <f t="shared" si="12"/>
        <v>33127</v>
      </c>
    </row>
    <row r="28" spans="2:27" s="3" customFormat="1" ht="24.75" customHeight="1">
      <c r="B28" s="7" t="s">
        <v>104</v>
      </c>
      <c r="C28" s="85">
        <v>8</v>
      </c>
      <c r="D28" s="92">
        <v>666</v>
      </c>
      <c r="E28" s="85">
        <v>9</v>
      </c>
      <c r="F28" s="154">
        <v>749</v>
      </c>
      <c r="G28" s="85">
        <v>10</v>
      </c>
      <c r="H28" s="154">
        <v>832</v>
      </c>
      <c r="I28" s="86">
        <v>0</v>
      </c>
      <c r="J28" s="92">
        <v>0</v>
      </c>
      <c r="K28" s="85">
        <v>0</v>
      </c>
      <c r="L28" s="154">
        <v>0</v>
      </c>
      <c r="M28" s="85">
        <v>0</v>
      </c>
      <c r="N28" s="155">
        <v>0</v>
      </c>
      <c r="O28" s="87">
        <v>0</v>
      </c>
      <c r="P28" s="92">
        <v>0</v>
      </c>
      <c r="Q28" s="85">
        <v>0</v>
      </c>
      <c r="R28" s="154">
        <v>0</v>
      </c>
      <c r="S28" s="85">
        <v>0</v>
      </c>
      <c r="T28" s="156">
        <v>0</v>
      </c>
      <c r="U28" s="169"/>
      <c r="V28" s="72">
        <f t="shared" si="1"/>
        <v>8</v>
      </c>
      <c r="W28" s="72">
        <f t="shared" si="8"/>
        <v>666</v>
      </c>
      <c r="X28" s="72">
        <f t="shared" si="9"/>
        <v>9</v>
      </c>
      <c r="Y28" s="72">
        <f t="shared" si="10"/>
        <v>749</v>
      </c>
      <c r="Z28" s="72">
        <f t="shared" si="11"/>
        <v>10</v>
      </c>
      <c r="AA28" s="72">
        <f t="shared" si="12"/>
        <v>832</v>
      </c>
    </row>
    <row r="29" spans="2:27" s="3" customFormat="1" ht="24.75" customHeight="1">
      <c r="B29" s="7" t="s">
        <v>113</v>
      </c>
      <c r="C29" s="88">
        <v>1</v>
      </c>
      <c r="D29" s="157">
        <v>247</v>
      </c>
      <c r="E29" s="88">
        <v>1</v>
      </c>
      <c r="F29" s="158">
        <v>247</v>
      </c>
      <c r="G29" s="88">
        <v>1</v>
      </c>
      <c r="H29" s="158">
        <v>247</v>
      </c>
      <c r="I29" s="89">
        <v>1</v>
      </c>
      <c r="J29" s="157">
        <v>13</v>
      </c>
      <c r="K29" s="88">
        <v>1</v>
      </c>
      <c r="L29" s="158">
        <v>13</v>
      </c>
      <c r="M29" s="88">
        <v>2</v>
      </c>
      <c r="N29" s="159">
        <v>27</v>
      </c>
      <c r="O29" s="90">
        <v>1</v>
      </c>
      <c r="P29" s="157">
        <v>30</v>
      </c>
      <c r="Q29" s="88">
        <v>1</v>
      </c>
      <c r="R29" s="158">
        <v>30</v>
      </c>
      <c r="S29" s="88">
        <v>1</v>
      </c>
      <c r="T29" s="160">
        <v>30</v>
      </c>
      <c r="U29" s="170"/>
      <c r="V29" s="72">
        <f t="shared" si="1"/>
        <v>3</v>
      </c>
      <c r="W29" s="72">
        <f t="shared" si="8"/>
        <v>290</v>
      </c>
      <c r="X29" s="72">
        <f t="shared" si="9"/>
        <v>3</v>
      </c>
      <c r="Y29" s="72">
        <f t="shared" si="10"/>
        <v>290</v>
      </c>
      <c r="Z29" s="72">
        <f t="shared" si="11"/>
        <v>4</v>
      </c>
      <c r="AA29" s="72">
        <f t="shared" si="12"/>
        <v>304</v>
      </c>
    </row>
    <row r="30" spans="2:27" s="3" customFormat="1" ht="24.75" customHeight="1">
      <c r="B30" s="7" t="s">
        <v>21</v>
      </c>
      <c r="C30" s="85">
        <v>4</v>
      </c>
      <c r="D30" s="92">
        <v>430</v>
      </c>
      <c r="E30" s="85">
        <v>4</v>
      </c>
      <c r="F30" s="154">
        <v>430</v>
      </c>
      <c r="G30" s="85">
        <v>4</v>
      </c>
      <c r="H30" s="154">
        <v>430</v>
      </c>
      <c r="I30" s="86">
        <v>2</v>
      </c>
      <c r="J30" s="92">
        <v>438</v>
      </c>
      <c r="K30" s="85">
        <v>2</v>
      </c>
      <c r="L30" s="154">
        <v>438</v>
      </c>
      <c r="M30" s="85">
        <v>2</v>
      </c>
      <c r="N30" s="155">
        <v>438</v>
      </c>
      <c r="O30" s="87">
        <v>0</v>
      </c>
      <c r="P30" s="92">
        <v>0</v>
      </c>
      <c r="Q30" s="85">
        <v>0</v>
      </c>
      <c r="R30" s="154">
        <v>0</v>
      </c>
      <c r="S30" s="85">
        <v>0</v>
      </c>
      <c r="T30" s="156">
        <v>0</v>
      </c>
      <c r="U30" s="169"/>
      <c r="V30" s="72">
        <v>6</v>
      </c>
      <c r="W30" s="72">
        <v>868</v>
      </c>
      <c r="X30" s="72">
        <v>6</v>
      </c>
      <c r="Y30" s="72">
        <v>868</v>
      </c>
      <c r="Z30" s="72">
        <v>6</v>
      </c>
      <c r="AA30" s="72">
        <v>868</v>
      </c>
    </row>
    <row r="31" spans="2:27" s="3" customFormat="1" ht="24.75" customHeight="1">
      <c r="B31" s="7" t="s">
        <v>110</v>
      </c>
      <c r="C31" s="85">
        <v>20</v>
      </c>
      <c r="D31" s="92">
        <v>1060</v>
      </c>
      <c r="E31" s="85">
        <v>21</v>
      </c>
      <c r="F31" s="154">
        <v>1155</v>
      </c>
      <c r="G31" s="85">
        <v>22</v>
      </c>
      <c r="H31" s="154">
        <v>1254</v>
      </c>
      <c r="I31" s="86">
        <v>0</v>
      </c>
      <c r="J31" s="92">
        <v>0</v>
      </c>
      <c r="K31" s="85">
        <v>0</v>
      </c>
      <c r="L31" s="154">
        <v>0</v>
      </c>
      <c r="M31" s="85">
        <v>0</v>
      </c>
      <c r="N31" s="155">
        <v>0</v>
      </c>
      <c r="O31" s="87">
        <v>0</v>
      </c>
      <c r="P31" s="92">
        <v>0</v>
      </c>
      <c r="Q31" s="85">
        <v>0</v>
      </c>
      <c r="R31" s="154">
        <v>0</v>
      </c>
      <c r="S31" s="85">
        <v>0</v>
      </c>
      <c r="T31" s="156">
        <v>0</v>
      </c>
      <c r="U31" s="169"/>
      <c r="V31" s="72">
        <f aca="true" t="shared" si="13" ref="V31:V50">SUM(C31,I31,O31)</f>
        <v>20</v>
      </c>
      <c r="W31" s="72">
        <f t="shared" si="8"/>
        <v>1060</v>
      </c>
      <c r="X31" s="72">
        <f t="shared" si="9"/>
        <v>21</v>
      </c>
      <c r="Y31" s="72">
        <f t="shared" si="10"/>
        <v>1155</v>
      </c>
      <c r="Z31" s="72">
        <f t="shared" si="11"/>
        <v>22</v>
      </c>
      <c r="AA31" s="72">
        <f t="shared" si="12"/>
        <v>1254</v>
      </c>
    </row>
    <row r="32" spans="2:27" s="3" customFormat="1" ht="24.75" customHeight="1">
      <c r="B32" s="7" t="s">
        <v>84</v>
      </c>
      <c r="C32" s="85">
        <v>20</v>
      </c>
      <c r="D32" s="92">
        <v>2302</v>
      </c>
      <c r="E32" s="85">
        <v>20</v>
      </c>
      <c r="F32" s="154">
        <v>2302</v>
      </c>
      <c r="G32" s="85">
        <v>20</v>
      </c>
      <c r="H32" s="154">
        <v>2302</v>
      </c>
      <c r="I32" s="86">
        <v>1</v>
      </c>
      <c r="J32" s="92">
        <v>31</v>
      </c>
      <c r="K32" s="85">
        <v>1</v>
      </c>
      <c r="L32" s="154">
        <v>31</v>
      </c>
      <c r="M32" s="85">
        <v>1</v>
      </c>
      <c r="N32" s="155">
        <v>31</v>
      </c>
      <c r="O32" s="87">
        <v>0</v>
      </c>
      <c r="P32" s="92">
        <v>0</v>
      </c>
      <c r="Q32" s="85">
        <v>0</v>
      </c>
      <c r="R32" s="154">
        <v>0</v>
      </c>
      <c r="S32" s="85">
        <v>0</v>
      </c>
      <c r="T32" s="156">
        <v>0</v>
      </c>
      <c r="U32" s="169"/>
      <c r="V32" s="72">
        <f t="shared" si="13"/>
        <v>21</v>
      </c>
      <c r="W32" s="72">
        <f t="shared" si="8"/>
        <v>2333</v>
      </c>
      <c r="X32" s="72">
        <f t="shared" si="9"/>
        <v>21</v>
      </c>
      <c r="Y32" s="72">
        <f t="shared" si="10"/>
        <v>2333</v>
      </c>
      <c r="Z32" s="72">
        <f t="shared" si="11"/>
        <v>21</v>
      </c>
      <c r="AA32" s="72">
        <f t="shared" si="12"/>
        <v>2333</v>
      </c>
    </row>
    <row r="33" spans="2:27" s="3" customFormat="1" ht="24.75" customHeight="1">
      <c r="B33" s="7" t="s">
        <v>90</v>
      </c>
      <c r="C33" s="88">
        <v>31</v>
      </c>
      <c r="D33" s="157">
        <v>1900</v>
      </c>
      <c r="E33" s="88">
        <v>32</v>
      </c>
      <c r="F33" s="158">
        <v>1950</v>
      </c>
      <c r="G33" s="88">
        <v>33</v>
      </c>
      <c r="H33" s="158">
        <v>2000</v>
      </c>
      <c r="I33" s="89">
        <v>0</v>
      </c>
      <c r="J33" s="158">
        <v>0</v>
      </c>
      <c r="K33" s="88">
        <v>0</v>
      </c>
      <c r="L33" s="158">
        <v>0</v>
      </c>
      <c r="M33" s="88">
        <v>0</v>
      </c>
      <c r="N33" s="159">
        <v>0</v>
      </c>
      <c r="O33" s="90">
        <v>0</v>
      </c>
      <c r="P33" s="158">
        <v>0</v>
      </c>
      <c r="Q33" s="88">
        <v>0</v>
      </c>
      <c r="R33" s="158">
        <v>0</v>
      </c>
      <c r="S33" s="88">
        <v>0</v>
      </c>
      <c r="T33" s="160">
        <v>0</v>
      </c>
      <c r="U33" s="170"/>
      <c r="V33" s="72">
        <f t="shared" si="13"/>
        <v>31</v>
      </c>
      <c r="W33" s="72">
        <f t="shared" si="8"/>
        <v>1900</v>
      </c>
      <c r="X33" s="72">
        <f t="shared" si="9"/>
        <v>32</v>
      </c>
      <c r="Y33" s="72">
        <f t="shared" si="10"/>
        <v>1950</v>
      </c>
      <c r="Z33" s="72">
        <f t="shared" si="11"/>
        <v>33</v>
      </c>
      <c r="AA33" s="72">
        <f t="shared" si="12"/>
        <v>2000</v>
      </c>
    </row>
    <row r="34" spans="2:27" s="3" customFormat="1" ht="24.75" customHeight="1">
      <c r="B34" s="7" t="s">
        <v>94</v>
      </c>
      <c r="C34" s="88">
        <v>6</v>
      </c>
      <c r="D34" s="157">
        <v>280</v>
      </c>
      <c r="E34" s="88">
        <v>6</v>
      </c>
      <c r="F34" s="158">
        <v>280</v>
      </c>
      <c r="G34" s="88">
        <v>6</v>
      </c>
      <c r="H34" s="158">
        <v>280</v>
      </c>
      <c r="I34" s="89">
        <v>2</v>
      </c>
      <c r="J34" s="157">
        <v>24</v>
      </c>
      <c r="K34" s="88">
        <v>2</v>
      </c>
      <c r="L34" s="158">
        <v>24</v>
      </c>
      <c r="M34" s="88">
        <v>2</v>
      </c>
      <c r="N34" s="159">
        <v>24</v>
      </c>
      <c r="O34" s="90">
        <v>0</v>
      </c>
      <c r="P34" s="157">
        <v>0</v>
      </c>
      <c r="Q34" s="88">
        <v>0</v>
      </c>
      <c r="R34" s="158">
        <v>0</v>
      </c>
      <c r="S34" s="88">
        <v>0</v>
      </c>
      <c r="T34" s="160">
        <v>0</v>
      </c>
      <c r="U34" s="170"/>
      <c r="V34" s="72">
        <f t="shared" si="13"/>
        <v>8</v>
      </c>
      <c r="W34" s="72">
        <f t="shared" si="8"/>
        <v>304</v>
      </c>
      <c r="X34" s="72">
        <f t="shared" si="9"/>
        <v>8</v>
      </c>
      <c r="Y34" s="72">
        <f t="shared" si="10"/>
        <v>304</v>
      </c>
      <c r="Z34" s="72">
        <f t="shared" si="11"/>
        <v>8</v>
      </c>
      <c r="AA34" s="72">
        <f t="shared" si="12"/>
        <v>304</v>
      </c>
    </row>
    <row r="35" spans="2:27" s="3" customFormat="1" ht="24.75" customHeight="1">
      <c r="B35" s="7" t="s">
        <v>117</v>
      </c>
      <c r="C35" s="85">
        <v>3</v>
      </c>
      <c r="D35" s="92">
        <v>620</v>
      </c>
      <c r="E35" s="85">
        <v>3</v>
      </c>
      <c r="F35" s="154">
        <v>720</v>
      </c>
      <c r="G35" s="85">
        <v>3</v>
      </c>
      <c r="H35" s="154">
        <v>820</v>
      </c>
      <c r="I35" s="86">
        <v>0</v>
      </c>
      <c r="J35" s="92">
        <v>0</v>
      </c>
      <c r="K35" s="85">
        <v>0</v>
      </c>
      <c r="L35" s="154">
        <v>0</v>
      </c>
      <c r="M35" s="85">
        <v>0</v>
      </c>
      <c r="N35" s="155">
        <v>0</v>
      </c>
      <c r="O35" s="87">
        <v>0</v>
      </c>
      <c r="P35" s="92">
        <v>0</v>
      </c>
      <c r="Q35" s="85">
        <v>0</v>
      </c>
      <c r="R35" s="154">
        <v>0</v>
      </c>
      <c r="S35" s="85">
        <v>0</v>
      </c>
      <c r="T35" s="156">
        <v>0</v>
      </c>
      <c r="U35" s="169"/>
      <c r="V35" s="72">
        <f t="shared" si="13"/>
        <v>3</v>
      </c>
      <c r="W35" s="72">
        <f t="shared" si="8"/>
        <v>620</v>
      </c>
      <c r="X35" s="72">
        <f t="shared" si="9"/>
        <v>3</v>
      </c>
      <c r="Y35" s="72">
        <f t="shared" si="10"/>
        <v>720</v>
      </c>
      <c r="Z35" s="72">
        <f t="shared" si="11"/>
        <v>3</v>
      </c>
      <c r="AA35" s="72">
        <f t="shared" si="12"/>
        <v>820</v>
      </c>
    </row>
    <row r="36" spans="2:27" s="3" customFormat="1" ht="24.75" customHeight="1">
      <c r="B36" s="7" t="s">
        <v>101</v>
      </c>
      <c r="C36" s="85">
        <v>1</v>
      </c>
      <c r="D36" s="92">
        <v>500</v>
      </c>
      <c r="E36" s="85">
        <v>1</v>
      </c>
      <c r="F36" s="154">
        <v>500</v>
      </c>
      <c r="G36" s="85">
        <v>1</v>
      </c>
      <c r="H36" s="154">
        <v>500</v>
      </c>
      <c r="I36" s="86">
        <v>2</v>
      </c>
      <c r="J36" s="92">
        <v>30</v>
      </c>
      <c r="K36" s="85">
        <v>2</v>
      </c>
      <c r="L36" s="154">
        <v>30</v>
      </c>
      <c r="M36" s="85">
        <v>2</v>
      </c>
      <c r="N36" s="155">
        <v>30</v>
      </c>
      <c r="O36" s="87">
        <v>0</v>
      </c>
      <c r="P36" s="92">
        <v>0</v>
      </c>
      <c r="Q36" s="85">
        <v>0</v>
      </c>
      <c r="R36" s="154">
        <v>0</v>
      </c>
      <c r="S36" s="85">
        <v>0</v>
      </c>
      <c r="T36" s="156">
        <v>0</v>
      </c>
      <c r="U36" s="169"/>
      <c r="V36" s="72">
        <f t="shared" si="13"/>
        <v>3</v>
      </c>
      <c r="W36" s="72">
        <f t="shared" si="8"/>
        <v>530</v>
      </c>
      <c r="X36" s="72">
        <f t="shared" si="9"/>
        <v>3</v>
      </c>
      <c r="Y36" s="72">
        <f t="shared" si="10"/>
        <v>530</v>
      </c>
      <c r="Z36" s="72">
        <f t="shared" si="11"/>
        <v>3</v>
      </c>
      <c r="AA36" s="72">
        <f t="shared" si="12"/>
        <v>530</v>
      </c>
    </row>
    <row r="37" spans="2:27" s="3" customFormat="1" ht="24.75" customHeight="1">
      <c r="B37" s="7" t="s">
        <v>80</v>
      </c>
      <c r="C37" s="85">
        <v>0</v>
      </c>
      <c r="D37" s="92">
        <v>0</v>
      </c>
      <c r="E37" s="85">
        <v>0</v>
      </c>
      <c r="F37" s="154">
        <v>0</v>
      </c>
      <c r="G37" s="85">
        <v>0</v>
      </c>
      <c r="H37" s="154">
        <v>0</v>
      </c>
      <c r="I37" s="86">
        <v>0</v>
      </c>
      <c r="J37" s="92">
        <v>0</v>
      </c>
      <c r="K37" s="85">
        <v>0</v>
      </c>
      <c r="L37" s="154">
        <v>0</v>
      </c>
      <c r="M37" s="85">
        <v>0</v>
      </c>
      <c r="N37" s="155">
        <v>0</v>
      </c>
      <c r="O37" s="87">
        <v>0</v>
      </c>
      <c r="P37" s="92">
        <v>0</v>
      </c>
      <c r="Q37" s="85">
        <v>0</v>
      </c>
      <c r="R37" s="154">
        <v>0</v>
      </c>
      <c r="S37" s="85">
        <v>0</v>
      </c>
      <c r="T37" s="156">
        <v>0</v>
      </c>
      <c r="U37" s="169"/>
      <c r="V37" s="72">
        <f t="shared" si="13"/>
        <v>0</v>
      </c>
      <c r="W37" s="72">
        <f t="shared" si="8"/>
        <v>0</v>
      </c>
      <c r="X37" s="72">
        <f t="shared" si="9"/>
        <v>0</v>
      </c>
      <c r="Y37" s="72">
        <f t="shared" si="10"/>
        <v>0</v>
      </c>
      <c r="Z37" s="72">
        <f t="shared" si="11"/>
        <v>0</v>
      </c>
      <c r="AA37" s="72">
        <f t="shared" si="12"/>
        <v>0</v>
      </c>
    </row>
    <row r="38" spans="2:27" s="3" customFormat="1" ht="24.75" customHeight="1">
      <c r="B38" s="7" t="s">
        <v>100</v>
      </c>
      <c r="C38" s="85">
        <v>216</v>
      </c>
      <c r="D38" s="92">
        <v>34940</v>
      </c>
      <c r="E38" s="85">
        <v>220</v>
      </c>
      <c r="F38" s="154">
        <v>35450</v>
      </c>
      <c r="G38" s="85">
        <v>222</v>
      </c>
      <c r="H38" s="154">
        <v>35951</v>
      </c>
      <c r="I38" s="86">
        <v>15</v>
      </c>
      <c r="J38" s="92">
        <v>2333</v>
      </c>
      <c r="K38" s="85">
        <v>15</v>
      </c>
      <c r="L38" s="154">
        <v>2432</v>
      </c>
      <c r="M38" s="85">
        <v>16</v>
      </c>
      <c r="N38" s="155">
        <v>2537</v>
      </c>
      <c r="O38" s="87">
        <v>3</v>
      </c>
      <c r="P38" s="92">
        <v>527</v>
      </c>
      <c r="Q38" s="85">
        <v>3</v>
      </c>
      <c r="R38" s="154">
        <v>564</v>
      </c>
      <c r="S38" s="85">
        <v>4</v>
      </c>
      <c r="T38" s="156">
        <v>604</v>
      </c>
      <c r="U38" s="169"/>
      <c r="V38" s="72">
        <f t="shared" si="13"/>
        <v>234</v>
      </c>
      <c r="W38" s="72">
        <f t="shared" si="8"/>
        <v>37800</v>
      </c>
      <c r="X38" s="72">
        <f t="shared" si="9"/>
        <v>238</v>
      </c>
      <c r="Y38" s="72">
        <f t="shared" si="10"/>
        <v>38446</v>
      </c>
      <c r="Z38" s="72">
        <f t="shared" si="11"/>
        <v>242</v>
      </c>
      <c r="AA38" s="72">
        <f t="shared" si="12"/>
        <v>39092</v>
      </c>
    </row>
    <row r="39" spans="2:27" s="3" customFormat="1" ht="24.75" customHeight="1">
      <c r="B39" s="7" t="s">
        <v>96</v>
      </c>
      <c r="C39" s="85">
        <v>12</v>
      </c>
      <c r="D39" s="92">
        <v>3170</v>
      </c>
      <c r="E39" s="85">
        <v>13</v>
      </c>
      <c r="F39" s="154">
        <v>3413</v>
      </c>
      <c r="G39" s="85">
        <v>14</v>
      </c>
      <c r="H39" s="154">
        <v>3656</v>
      </c>
      <c r="I39" s="86">
        <v>0</v>
      </c>
      <c r="J39" s="92">
        <v>0</v>
      </c>
      <c r="K39" s="85">
        <v>0</v>
      </c>
      <c r="L39" s="154">
        <v>0</v>
      </c>
      <c r="M39" s="85">
        <v>0</v>
      </c>
      <c r="N39" s="155">
        <v>0</v>
      </c>
      <c r="O39" s="87">
        <v>0</v>
      </c>
      <c r="P39" s="92">
        <v>0</v>
      </c>
      <c r="Q39" s="85">
        <v>0</v>
      </c>
      <c r="R39" s="154">
        <v>0</v>
      </c>
      <c r="S39" s="85">
        <v>0</v>
      </c>
      <c r="T39" s="156">
        <v>0</v>
      </c>
      <c r="U39" s="169"/>
      <c r="V39" s="72">
        <f t="shared" si="13"/>
        <v>12</v>
      </c>
      <c r="W39" s="72">
        <f t="shared" si="8"/>
        <v>3170</v>
      </c>
      <c r="X39" s="72">
        <f t="shared" si="9"/>
        <v>13</v>
      </c>
      <c r="Y39" s="72">
        <f t="shared" si="10"/>
        <v>3413</v>
      </c>
      <c r="Z39" s="72">
        <f t="shared" si="11"/>
        <v>14</v>
      </c>
      <c r="AA39" s="72">
        <f t="shared" si="12"/>
        <v>3656</v>
      </c>
    </row>
    <row r="40" spans="2:27" s="3" customFormat="1" ht="24.75" customHeight="1">
      <c r="B40" s="7" t="s">
        <v>103</v>
      </c>
      <c r="C40" s="85">
        <v>13</v>
      </c>
      <c r="D40" s="92">
        <v>2639</v>
      </c>
      <c r="E40" s="85">
        <v>14</v>
      </c>
      <c r="F40" s="154">
        <v>2982</v>
      </c>
      <c r="G40" s="85">
        <v>15</v>
      </c>
      <c r="H40" s="154">
        <v>3360</v>
      </c>
      <c r="I40" s="86">
        <v>1</v>
      </c>
      <c r="J40" s="92">
        <v>238</v>
      </c>
      <c r="K40" s="85">
        <v>1</v>
      </c>
      <c r="L40" s="154">
        <v>238</v>
      </c>
      <c r="M40" s="85">
        <v>1</v>
      </c>
      <c r="N40" s="155">
        <v>238</v>
      </c>
      <c r="O40" s="87">
        <v>1</v>
      </c>
      <c r="P40" s="92">
        <v>238</v>
      </c>
      <c r="Q40" s="85">
        <v>1</v>
      </c>
      <c r="R40" s="154">
        <v>238</v>
      </c>
      <c r="S40" s="85">
        <v>1</v>
      </c>
      <c r="T40" s="156">
        <v>238</v>
      </c>
      <c r="U40" s="169"/>
      <c r="V40" s="72">
        <f t="shared" si="13"/>
        <v>15</v>
      </c>
      <c r="W40" s="72">
        <f t="shared" si="8"/>
        <v>3115</v>
      </c>
      <c r="X40" s="72">
        <f t="shared" si="9"/>
        <v>16</v>
      </c>
      <c r="Y40" s="72">
        <f t="shared" si="10"/>
        <v>3458</v>
      </c>
      <c r="Z40" s="72">
        <f t="shared" si="11"/>
        <v>17</v>
      </c>
      <c r="AA40" s="72">
        <f t="shared" si="12"/>
        <v>3836</v>
      </c>
    </row>
    <row r="41" spans="2:27" s="3" customFormat="1" ht="24.75" customHeight="1">
      <c r="B41" s="7" t="s">
        <v>82</v>
      </c>
      <c r="C41" s="88">
        <v>7</v>
      </c>
      <c r="D41" s="157">
        <v>420</v>
      </c>
      <c r="E41" s="88">
        <v>7</v>
      </c>
      <c r="F41" s="158">
        <v>420</v>
      </c>
      <c r="G41" s="88">
        <v>7</v>
      </c>
      <c r="H41" s="158">
        <v>420</v>
      </c>
      <c r="I41" s="89">
        <v>1</v>
      </c>
      <c r="J41" s="157">
        <v>67</v>
      </c>
      <c r="K41" s="88">
        <v>1</v>
      </c>
      <c r="L41" s="158">
        <v>67</v>
      </c>
      <c r="M41" s="88">
        <v>1</v>
      </c>
      <c r="N41" s="159">
        <v>67</v>
      </c>
      <c r="O41" s="90">
        <v>1</v>
      </c>
      <c r="P41" s="157">
        <v>67</v>
      </c>
      <c r="Q41" s="88">
        <v>1</v>
      </c>
      <c r="R41" s="158">
        <v>67</v>
      </c>
      <c r="S41" s="88">
        <v>1</v>
      </c>
      <c r="T41" s="160">
        <v>67</v>
      </c>
      <c r="U41" s="170"/>
      <c r="V41" s="72">
        <f t="shared" si="13"/>
        <v>9</v>
      </c>
      <c r="W41" s="72">
        <f aca="true" t="shared" si="14" ref="W41:AA43">SUM(D41,J41,P41)</f>
        <v>554</v>
      </c>
      <c r="X41" s="72">
        <f t="shared" si="14"/>
        <v>9</v>
      </c>
      <c r="Y41" s="72">
        <f t="shared" si="14"/>
        <v>554</v>
      </c>
      <c r="Z41" s="72">
        <f t="shared" si="14"/>
        <v>9</v>
      </c>
      <c r="AA41" s="72">
        <f t="shared" si="14"/>
        <v>554</v>
      </c>
    </row>
    <row r="42" spans="2:27" s="3" customFormat="1" ht="24.75" customHeight="1">
      <c r="B42" s="7" t="s">
        <v>92</v>
      </c>
      <c r="C42" s="85">
        <v>1</v>
      </c>
      <c r="D42" s="92">
        <v>202</v>
      </c>
      <c r="E42" s="85">
        <v>1</v>
      </c>
      <c r="F42" s="154">
        <v>202</v>
      </c>
      <c r="G42" s="85">
        <v>1</v>
      </c>
      <c r="H42" s="154">
        <v>202</v>
      </c>
      <c r="I42" s="86">
        <v>0</v>
      </c>
      <c r="J42" s="92">
        <v>0</v>
      </c>
      <c r="K42" s="85">
        <v>0</v>
      </c>
      <c r="L42" s="154">
        <v>0</v>
      </c>
      <c r="M42" s="85">
        <v>0</v>
      </c>
      <c r="N42" s="155">
        <v>0</v>
      </c>
      <c r="O42" s="87">
        <v>0</v>
      </c>
      <c r="P42" s="92">
        <v>0</v>
      </c>
      <c r="Q42" s="85">
        <v>0</v>
      </c>
      <c r="R42" s="154">
        <v>0</v>
      </c>
      <c r="S42" s="85">
        <v>0</v>
      </c>
      <c r="T42" s="156">
        <v>0</v>
      </c>
      <c r="U42" s="169"/>
      <c r="V42" s="72">
        <f t="shared" si="13"/>
        <v>1</v>
      </c>
      <c r="W42" s="72">
        <f t="shared" si="14"/>
        <v>202</v>
      </c>
      <c r="X42" s="72">
        <f t="shared" si="14"/>
        <v>1</v>
      </c>
      <c r="Y42" s="72">
        <f t="shared" si="14"/>
        <v>202</v>
      </c>
      <c r="Z42" s="72">
        <f t="shared" si="14"/>
        <v>1</v>
      </c>
      <c r="AA42" s="72">
        <f t="shared" si="14"/>
        <v>202</v>
      </c>
    </row>
    <row r="43" spans="2:27" s="3" customFormat="1" ht="24.75" customHeight="1">
      <c r="B43" s="7" t="s">
        <v>115</v>
      </c>
      <c r="C43" s="85">
        <v>50</v>
      </c>
      <c r="D43" s="92">
        <v>5516</v>
      </c>
      <c r="E43" s="85">
        <v>48</v>
      </c>
      <c r="F43" s="154">
        <v>6052</v>
      </c>
      <c r="G43" s="85">
        <v>47</v>
      </c>
      <c r="H43" s="154">
        <v>6641</v>
      </c>
      <c r="I43" s="86">
        <v>2</v>
      </c>
      <c r="J43" s="92">
        <v>146</v>
      </c>
      <c r="K43" s="91">
        <v>2</v>
      </c>
      <c r="L43" s="156">
        <v>132</v>
      </c>
      <c r="M43" s="92">
        <v>2</v>
      </c>
      <c r="N43" s="155">
        <v>119</v>
      </c>
      <c r="O43" s="87">
        <v>4</v>
      </c>
      <c r="P43" s="92">
        <v>72</v>
      </c>
      <c r="Q43" s="85">
        <v>6</v>
      </c>
      <c r="R43" s="154">
        <v>93</v>
      </c>
      <c r="S43" s="85">
        <v>9</v>
      </c>
      <c r="T43" s="156">
        <v>121</v>
      </c>
      <c r="U43" s="169"/>
      <c r="V43" s="72">
        <f t="shared" si="13"/>
        <v>56</v>
      </c>
      <c r="W43" s="72">
        <f t="shared" si="14"/>
        <v>5734</v>
      </c>
      <c r="X43" s="72">
        <f t="shared" si="14"/>
        <v>56</v>
      </c>
      <c r="Y43" s="72">
        <f t="shared" si="14"/>
        <v>6277</v>
      </c>
      <c r="Z43" s="72">
        <f t="shared" si="14"/>
        <v>58</v>
      </c>
      <c r="AA43" s="72">
        <f t="shared" si="14"/>
        <v>6881</v>
      </c>
    </row>
    <row r="44" spans="2:27" s="3" customFormat="1" ht="24.75" customHeight="1">
      <c r="B44" s="7" t="s">
        <v>105</v>
      </c>
      <c r="C44" s="85">
        <v>12</v>
      </c>
      <c r="D44" s="92">
        <v>1571</v>
      </c>
      <c r="E44" s="85">
        <v>13</v>
      </c>
      <c r="F44" s="154">
        <v>1702</v>
      </c>
      <c r="G44" s="85">
        <v>13</v>
      </c>
      <c r="H44" s="154">
        <v>1702</v>
      </c>
      <c r="I44" s="86">
        <v>0</v>
      </c>
      <c r="J44" s="92">
        <v>0</v>
      </c>
      <c r="K44" s="85">
        <v>0</v>
      </c>
      <c r="L44" s="154">
        <v>0</v>
      </c>
      <c r="M44" s="85">
        <v>0</v>
      </c>
      <c r="N44" s="155">
        <v>0</v>
      </c>
      <c r="O44" s="87">
        <v>0</v>
      </c>
      <c r="P44" s="92">
        <v>0</v>
      </c>
      <c r="Q44" s="85">
        <v>0</v>
      </c>
      <c r="R44" s="154">
        <v>0</v>
      </c>
      <c r="S44" s="85">
        <v>0</v>
      </c>
      <c r="T44" s="156">
        <v>0</v>
      </c>
      <c r="U44" s="169"/>
      <c r="V44" s="72">
        <f t="shared" si="13"/>
        <v>12</v>
      </c>
      <c r="W44" s="72">
        <f t="shared" si="8"/>
        <v>1571</v>
      </c>
      <c r="X44" s="72">
        <f t="shared" si="9"/>
        <v>13</v>
      </c>
      <c r="Y44" s="72">
        <f t="shared" si="10"/>
        <v>1702</v>
      </c>
      <c r="Z44" s="72">
        <f t="shared" si="11"/>
        <v>13</v>
      </c>
      <c r="AA44" s="72">
        <f t="shared" si="12"/>
        <v>1702</v>
      </c>
    </row>
    <row r="45" spans="2:27" s="3" customFormat="1" ht="24.75" customHeight="1">
      <c r="B45" s="7" t="s">
        <v>107</v>
      </c>
      <c r="C45" s="85">
        <v>12</v>
      </c>
      <c r="D45" s="92">
        <v>2371</v>
      </c>
      <c r="E45" s="85">
        <v>13</v>
      </c>
      <c r="F45" s="154">
        <v>2568.1499999999996</v>
      </c>
      <c r="G45" s="85">
        <v>14</v>
      </c>
      <c r="H45" s="154">
        <v>2766</v>
      </c>
      <c r="I45" s="86">
        <v>2</v>
      </c>
      <c r="J45" s="92">
        <v>323</v>
      </c>
      <c r="K45" s="85">
        <v>2</v>
      </c>
      <c r="L45" s="154">
        <v>322.5</v>
      </c>
      <c r="M45" s="85">
        <v>3</v>
      </c>
      <c r="N45" s="155">
        <v>484</v>
      </c>
      <c r="O45" s="87">
        <v>0</v>
      </c>
      <c r="P45" s="92">
        <v>0</v>
      </c>
      <c r="Q45" s="85">
        <v>0</v>
      </c>
      <c r="R45" s="154">
        <v>0</v>
      </c>
      <c r="S45" s="85">
        <v>0</v>
      </c>
      <c r="T45" s="156">
        <v>0</v>
      </c>
      <c r="U45" s="169"/>
      <c r="V45" s="72">
        <f t="shared" si="13"/>
        <v>14</v>
      </c>
      <c r="W45" s="72">
        <f t="shared" si="8"/>
        <v>2694</v>
      </c>
      <c r="X45" s="72">
        <f t="shared" si="9"/>
        <v>15</v>
      </c>
      <c r="Y45" s="72">
        <f t="shared" si="10"/>
        <v>2890.6499999999996</v>
      </c>
      <c r="Z45" s="72">
        <f t="shared" si="11"/>
        <v>17</v>
      </c>
      <c r="AA45" s="72">
        <f t="shared" si="12"/>
        <v>3250</v>
      </c>
    </row>
    <row r="46" spans="2:27" s="3" customFormat="1" ht="24.75" customHeight="1">
      <c r="B46" s="7" t="s">
        <v>108</v>
      </c>
      <c r="C46" s="85">
        <v>9</v>
      </c>
      <c r="D46" s="92">
        <v>1387</v>
      </c>
      <c r="E46" s="85">
        <v>9</v>
      </c>
      <c r="F46" s="154">
        <v>1387</v>
      </c>
      <c r="G46" s="85">
        <v>9</v>
      </c>
      <c r="H46" s="154">
        <v>1387</v>
      </c>
      <c r="I46" s="86">
        <v>1</v>
      </c>
      <c r="J46" s="92">
        <v>297</v>
      </c>
      <c r="K46" s="85">
        <v>1</v>
      </c>
      <c r="L46" s="154">
        <v>297</v>
      </c>
      <c r="M46" s="85">
        <v>1</v>
      </c>
      <c r="N46" s="155">
        <v>297</v>
      </c>
      <c r="O46" s="87">
        <v>0</v>
      </c>
      <c r="P46" s="92">
        <v>0</v>
      </c>
      <c r="Q46" s="85">
        <v>0</v>
      </c>
      <c r="R46" s="154">
        <v>0</v>
      </c>
      <c r="S46" s="85">
        <v>0</v>
      </c>
      <c r="T46" s="156">
        <v>0</v>
      </c>
      <c r="U46" s="169"/>
      <c r="V46" s="72">
        <f t="shared" si="13"/>
        <v>10</v>
      </c>
      <c r="W46" s="72">
        <f t="shared" si="8"/>
        <v>1684</v>
      </c>
      <c r="X46" s="72">
        <f t="shared" si="9"/>
        <v>10</v>
      </c>
      <c r="Y46" s="72">
        <f t="shared" si="10"/>
        <v>1684</v>
      </c>
      <c r="Z46" s="72">
        <f t="shared" si="11"/>
        <v>10</v>
      </c>
      <c r="AA46" s="72">
        <f t="shared" si="12"/>
        <v>1684</v>
      </c>
    </row>
    <row r="47" spans="2:27" s="3" customFormat="1" ht="24.75" customHeight="1">
      <c r="B47" s="7" t="s">
        <v>120</v>
      </c>
      <c r="C47" s="85">
        <v>1</v>
      </c>
      <c r="D47" s="92">
        <v>74</v>
      </c>
      <c r="E47" s="85">
        <v>1</v>
      </c>
      <c r="F47" s="154">
        <v>74</v>
      </c>
      <c r="G47" s="85">
        <v>1</v>
      </c>
      <c r="H47" s="154">
        <v>74</v>
      </c>
      <c r="I47" s="86">
        <v>0</v>
      </c>
      <c r="J47" s="92">
        <v>0</v>
      </c>
      <c r="K47" s="85">
        <v>0</v>
      </c>
      <c r="L47" s="154">
        <v>0</v>
      </c>
      <c r="M47" s="85">
        <v>0</v>
      </c>
      <c r="N47" s="155">
        <v>0</v>
      </c>
      <c r="O47" s="87">
        <v>0</v>
      </c>
      <c r="P47" s="92">
        <v>0</v>
      </c>
      <c r="Q47" s="85">
        <v>0</v>
      </c>
      <c r="R47" s="154">
        <v>0</v>
      </c>
      <c r="S47" s="85">
        <v>0</v>
      </c>
      <c r="T47" s="156">
        <v>0</v>
      </c>
      <c r="U47" s="169"/>
      <c r="V47" s="72">
        <f t="shared" si="13"/>
        <v>1</v>
      </c>
      <c r="W47" s="72">
        <f t="shared" si="8"/>
        <v>74</v>
      </c>
      <c r="X47" s="72">
        <f t="shared" si="9"/>
        <v>1</v>
      </c>
      <c r="Y47" s="72">
        <f t="shared" si="10"/>
        <v>74</v>
      </c>
      <c r="Z47" s="72">
        <f t="shared" si="11"/>
        <v>1</v>
      </c>
      <c r="AA47" s="72">
        <f t="shared" si="12"/>
        <v>74</v>
      </c>
    </row>
    <row r="48" spans="2:27" s="3" customFormat="1" ht="24.75" customHeight="1">
      <c r="B48" s="7" t="s">
        <v>81</v>
      </c>
      <c r="C48" s="85">
        <v>8</v>
      </c>
      <c r="D48" s="92">
        <v>560</v>
      </c>
      <c r="E48" s="85">
        <v>9</v>
      </c>
      <c r="F48" s="154">
        <v>630</v>
      </c>
      <c r="G48" s="85">
        <v>10</v>
      </c>
      <c r="H48" s="154">
        <v>700</v>
      </c>
      <c r="I48" s="86">
        <v>1</v>
      </c>
      <c r="J48" s="92">
        <v>410</v>
      </c>
      <c r="K48" s="85">
        <v>1</v>
      </c>
      <c r="L48" s="154">
        <v>410</v>
      </c>
      <c r="M48" s="85">
        <v>1</v>
      </c>
      <c r="N48" s="155">
        <v>410</v>
      </c>
      <c r="O48" s="87">
        <v>2</v>
      </c>
      <c r="P48" s="92">
        <v>130</v>
      </c>
      <c r="Q48" s="85">
        <v>2</v>
      </c>
      <c r="R48" s="154">
        <v>130</v>
      </c>
      <c r="S48" s="85">
        <v>2</v>
      </c>
      <c r="T48" s="156">
        <v>130</v>
      </c>
      <c r="U48" s="169"/>
      <c r="V48" s="72">
        <f t="shared" si="13"/>
        <v>11</v>
      </c>
      <c r="W48" s="72">
        <f aca="true" t="shared" si="15" ref="W48:AA49">SUM(D48,J48,P48)</f>
        <v>1100</v>
      </c>
      <c r="X48" s="72">
        <f t="shared" si="15"/>
        <v>12</v>
      </c>
      <c r="Y48" s="72">
        <f t="shared" si="15"/>
        <v>1170</v>
      </c>
      <c r="Z48" s="72">
        <f t="shared" si="15"/>
        <v>13</v>
      </c>
      <c r="AA48" s="72">
        <f t="shared" si="15"/>
        <v>1240</v>
      </c>
    </row>
    <row r="49" spans="2:27" s="3" customFormat="1" ht="24.75" customHeight="1">
      <c r="B49" s="7" t="s">
        <v>118</v>
      </c>
      <c r="C49" s="88">
        <v>0</v>
      </c>
      <c r="D49" s="157">
        <v>0</v>
      </c>
      <c r="E49" s="88">
        <v>0</v>
      </c>
      <c r="F49" s="158">
        <v>0</v>
      </c>
      <c r="G49" s="88">
        <v>0</v>
      </c>
      <c r="H49" s="158">
        <v>0</v>
      </c>
      <c r="I49" s="89">
        <v>0</v>
      </c>
      <c r="J49" s="157">
        <v>0</v>
      </c>
      <c r="K49" s="88">
        <v>0</v>
      </c>
      <c r="L49" s="158">
        <v>0</v>
      </c>
      <c r="M49" s="88">
        <v>0</v>
      </c>
      <c r="N49" s="159">
        <v>0</v>
      </c>
      <c r="O49" s="90">
        <v>0</v>
      </c>
      <c r="P49" s="157">
        <v>0</v>
      </c>
      <c r="Q49" s="88">
        <v>0</v>
      </c>
      <c r="R49" s="158">
        <v>0</v>
      </c>
      <c r="S49" s="88">
        <v>0</v>
      </c>
      <c r="T49" s="160">
        <v>0</v>
      </c>
      <c r="U49" s="170"/>
      <c r="V49" s="72">
        <f t="shared" si="13"/>
        <v>0</v>
      </c>
      <c r="W49" s="72">
        <f t="shared" si="15"/>
        <v>0</v>
      </c>
      <c r="X49" s="72">
        <f t="shared" si="15"/>
        <v>0</v>
      </c>
      <c r="Y49" s="72">
        <f t="shared" si="15"/>
        <v>0</v>
      </c>
      <c r="Z49" s="72">
        <f t="shared" si="15"/>
        <v>0</v>
      </c>
      <c r="AA49" s="72">
        <f t="shared" si="15"/>
        <v>0</v>
      </c>
    </row>
    <row r="50" spans="2:27" s="3" customFormat="1" ht="24.75" customHeight="1" thickBot="1">
      <c r="B50" s="8" t="s">
        <v>85</v>
      </c>
      <c r="C50" s="93">
        <v>1</v>
      </c>
      <c r="D50" s="161">
        <v>3</v>
      </c>
      <c r="E50" s="93">
        <v>1</v>
      </c>
      <c r="F50" s="162">
        <v>3</v>
      </c>
      <c r="G50" s="93">
        <v>1</v>
      </c>
      <c r="H50" s="162">
        <v>3</v>
      </c>
      <c r="I50" s="94">
        <v>0</v>
      </c>
      <c r="J50" s="161">
        <v>0</v>
      </c>
      <c r="K50" s="93">
        <v>0</v>
      </c>
      <c r="L50" s="162">
        <v>0</v>
      </c>
      <c r="M50" s="93">
        <v>0</v>
      </c>
      <c r="N50" s="163">
        <v>0</v>
      </c>
      <c r="O50" s="95">
        <v>0</v>
      </c>
      <c r="P50" s="161">
        <v>0</v>
      </c>
      <c r="Q50" s="93">
        <v>0</v>
      </c>
      <c r="R50" s="162">
        <v>0</v>
      </c>
      <c r="S50" s="93">
        <v>0</v>
      </c>
      <c r="T50" s="164">
        <v>0</v>
      </c>
      <c r="U50" s="169"/>
      <c r="V50" s="72">
        <f t="shared" si="13"/>
        <v>1</v>
      </c>
      <c r="W50" s="72">
        <f t="shared" si="8"/>
        <v>3</v>
      </c>
      <c r="X50" s="72">
        <f t="shared" si="9"/>
        <v>1</v>
      </c>
      <c r="Y50" s="72">
        <f t="shared" si="10"/>
        <v>3</v>
      </c>
      <c r="Z50" s="72">
        <f t="shared" si="11"/>
        <v>1</v>
      </c>
      <c r="AA50" s="72">
        <f t="shared" si="12"/>
        <v>3</v>
      </c>
    </row>
    <row r="51" spans="2:27" s="33" customFormat="1" ht="36.75" customHeight="1" thickBot="1">
      <c r="B51" s="32" t="s">
        <v>43</v>
      </c>
      <c r="C51" s="41">
        <f>SUM(C8:C50)</f>
        <v>2726</v>
      </c>
      <c r="D51" s="165">
        <f aca="true" t="shared" si="16" ref="D51:T51">SUM(D8:D50)</f>
        <v>407057</v>
      </c>
      <c r="E51" s="42">
        <f t="shared" si="16"/>
        <v>2771</v>
      </c>
      <c r="F51" s="165">
        <f t="shared" si="16"/>
        <v>414069.15</v>
      </c>
      <c r="G51" s="42">
        <f t="shared" si="16"/>
        <v>2820</v>
      </c>
      <c r="H51" s="42">
        <f t="shared" si="16"/>
        <v>421706</v>
      </c>
      <c r="I51" s="43">
        <f t="shared" si="16"/>
        <v>125</v>
      </c>
      <c r="J51" s="165">
        <f t="shared" si="16"/>
        <v>25745</v>
      </c>
      <c r="K51" s="42">
        <f t="shared" si="16"/>
        <v>132</v>
      </c>
      <c r="L51" s="165">
        <f t="shared" si="16"/>
        <v>28339.5</v>
      </c>
      <c r="M51" s="42">
        <f t="shared" si="16"/>
        <v>142</v>
      </c>
      <c r="N51" s="166">
        <f t="shared" si="16"/>
        <v>31332</v>
      </c>
      <c r="O51" s="44">
        <f t="shared" si="16"/>
        <v>53</v>
      </c>
      <c r="P51" s="165">
        <f t="shared" si="16"/>
        <v>4861</v>
      </c>
      <c r="Q51" s="42">
        <f t="shared" si="16"/>
        <v>57</v>
      </c>
      <c r="R51" s="165">
        <f t="shared" si="16"/>
        <v>4939</v>
      </c>
      <c r="S51" s="42">
        <f t="shared" si="16"/>
        <v>62</v>
      </c>
      <c r="T51" s="165">
        <f t="shared" si="16"/>
        <v>5025</v>
      </c>
      <c r="U51" s="171"/>
      <c r="V51" s="72"/>
      <c r="W51" s="72"/>
      <c r="X51" s="72"/>
      <c r="Y51" s="72"/>
      <c r="Z51" s="72"/>
      <c r="AA51" s="72"/>
    </row>
    <row r="52" spans="2:21" ht="23.25" customHeight="1">
      <c r="B52" s="97"/>
      <c r="C52" s="99"/>
      <c r="D52" s="99"/>
      <c r="E52" s="99"/>
      <c r="F52" s="99"/>
      <c r="G52" s="99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</sheetData>
  <sheetProtection/>
  <mergeCells count="16">
    <mergeCell ref="L3:N3"/>
    <mergeCell ref="O3:T3"/>
    <mergeCell ref="B4:B7"/>
    <mergeCell ref="C4:T4"/>
    <mergeCell ref="C5:H5"/>
    <mergeCell ref="I5:N5"/>
    <mergeCell ref="O5:T5"/>
    <mergeCell ref="C6:D6"/>
    <mergeCell ref="O6:P6"/>
    <mergeCell ref="Q6:R6"/>
    <mergeCell ref="S6:T6"/>
    <mergeCell ref="E6:F6"/>
    <mergeCell ref="G6:H6"/>
    <mergeCell ref="I6:J6"/>
    <mergeCell ref="K6:L6"/>
    <mergeCell ref="M6:N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2"/>
  <sheetViews>
    <sheetView view="pageBreakPreview" zoomScale="70" zoomScaleNormal="75" zoomScaleSheetLayoutView="70" zoomScalePageLayoutView="0" workbookViewId="0" topLeftCell="A1">
      <pane xSplit="2" ySplit="7" topLeftCell="G47" activePane="bottomRight" state="frozen"/>
      <selection pane="topLeft" activeCell="A42" sqref="A42:IV42"/>
      <selection pane="topRight" activeCell="A42" sqref="A42:IV42"/>
      <selection pane="bottomLeft" activeCell="A42" sqref="A42:IV42"/>
      <selection pane="bottomRight" activeCell="O4" sqref="O4:O7"/>
    </sheetView>
  </sheetViews>
  <sheetFormatPr defaultColWidth="9.00390625" defaultRowHeight="13.5"/>
  <cols>
    <col min="1" max="1" width="19.625" style="9" customWidth="1"/>
    <col min="2" max="15" width="17.625" style="9" customWidth="1"/>
    <col min="16" max="16384" width="9.00390625" style="9" customWidth="1"/>
  </cols>
  <sheetData>
    <row r="1" ht="36" customHeight="1">
      <c r="B1" s="53" t="s">
        <v>60</v>
      </c>
    </row>
    <row r="2" ht="32.25" customHeight="1">
      <c r="B2" s="54" t="s">
        <v>76</v>
      </c>
    </row>
    <row r="3" spans="2:15" s="2" customFormat="1" ht="25.5" customHeight="1" thickBot="1">
      <c r="B3" s="18"/>
      <c r="C3" s="18"/>
      <c r="D3" s="18"/>
      <c r="E3" s="18"/>
      <c r="F3" s="18"/>
      <c r="G3" s="18"/>
      <c r="J3" s="224"/>
      <c r="K3" s="257"/>
      <c r="L3" s="257"/>
      <c r="M3" s="257"/>
      <c r="N3" s="257"/>
      <c r="O3" s="213"/>
    </row>
    <row r="4" spans="2:15" s="2" customFormat="1" ht="31.5" customHeight="1" thickBot="1">
      <c r="B4" s="258" t="s">
        <v>42</v>
      </c>
      <c r="C4" s="262" t="s">
        <v>64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4"/>
      <c r="O4" s="210"/>
    </row>
    <row r="5" spans="2:15" s="2" customFormat="1" ht="33.75" customHeight="1" thickBot="1">
      <c r="B5" s="259"/>
      <c r="C5" s="246" t="s">
        <v>49</v>
      </c>
      <c r="D5" s="247"/>
      <c r="E5" s="248"/>
      <c r="F5" s="248"/>
      <c r="G5" s="249"/>
      <c r="H5" s="249"/>
      <c r="I5" s="251" t="s">
        <v>51</v>
      </c>
      <c r="J5" s="252"/>
      <c r="K5" s="253"/>
      <c r="L5" s="253"/>
      <c r="M5" s="254"/>
      <c r="N5" s="266"/>
      <c r="O5" s="210"/>
    </row>
    <row r="6" spans="2:15" s="2" customFormat="1" ht="33.75" customHeight="1">
      <c r="B6" s="260"/>
      <c r="C6" s="228" t="s">
        <v>68</v>
      </c>
      <c r="D6" s="226"/>
      <c r="E6" s="222" t="s">
        <v>70</v>
      </c>
      <c r="F6" s="227"/>
      <c r="G6" s="222" t="s">
        <v>72</v>
      </c>
      <c r="H6" s="227"/>
      <c r="I6" s="225" t="s">
        <v>68</v>
      </c>
      <c r="J6" s="226"/>
      <c r="K6" s="228" t="s">
        <v>70</v>
      </c>
      <c r="L6" s="265"/>
      <c r="M6" s="228" t="s">
        <v>72</v>
      </c>
      <c r="N6" s="226"/>
      <c r="O6" s="211"/>
    </row>
    <row r="7" spans="2:15" s="2" customFormat="1" ht="42" customHeight="1" thickBot="1">
      <c r="B7" s="261"/>
      <c r="C7" s="12" t="s">
        <v>57</v>
      </c>
      <c r="D7" s="13" t="s">
        <v>73</v>
      </c>
      <c r="E7" s="12" t="s">
        <v>57</v>
      </c>
      <c r="F7" s="13" t="s">
        <v>73</v>
      </c>
      <c r="G7" s="12" t="s">
        <v>57</v>
      </c>
      <c r="H7" s="13" t="s">
        <v>73</v>
      </c>
      <c r="I7" s="17" t="s">
        <v>57</v>
      </c>
      <c r="J7" s="13" t="s">
        <v>73</v>
      </c>
      <c r="K7" s="12" t="s">
        <v>57</v>
      </c>
      <c r="L7" s="13" t="s">
        <v>73</v>
      </c>
      <c r="M7" s="12" t="s">
        <v>57</v>
      </c>
      <c r="N7" s="14" t="s">
        <v>73</v>
      </c>
      <c r="O7" s="215"/>
    </row>
    <row r="8" spans="2:21" ht="24.75" customHeight="1">
      <c r="B8" s="6" t="s">
        <v>88</v>
      </c>
      <c r="C8" s="85">
        <v>1412</v>
      </c>
      <c r="D8" s="92">
        <v>37684</v>
      </c>
      <c r="E8" s="85">
        <v>1436</v>
      </c>
      <c r="F8" s="154">
        <v>38324</v>
      </c>
      <c r="G8" s="85">
        <v>1461</v>
      </c>
      <c r="H8" s="154">
        <v>38976</v>
      </c>
      <c r="I8" s="86">
        <v>8</v>
      </c>
      <c r="J8" s="92">
        <v>125</v>
      </c>
      <c r="K8" s="85">
        <v>8</v>
      </c>
      <c r="L8" s="154">
        <v>128</v>
      </c>
      <c r="M8" s="85">
        <v>8</v>
      </c>
      <c r="N8" s="156">
        <v>130</v>
      </c>
      <c r="O8" s="169"/>
      <c r="P8" s="82">
        <f aca="true" t="shared" si="0" ref="P8:U10">SUM(C8,I8)</f>
        <v>1420</v>
      </c>
      <c r="Q8" s="82">
        <f t="shared" si="0"/>
        <v>37809</v>
      </c>
      <c r="R8" s="82">
        <f t="shared" si="0"/>
        <v>1444</v>
      </c>
      <c r="S8" s="82">
        <f t="shared" si="0"/>
        <v>38452</v>
      </c>
      <c r="T8" s="82">
        <f t="shared" si="0"/>
        <v>1469</v>
      </c>
      <c r="U8" s="82">
        <f t="shared" si="0"/>
        <v>39106</v>
      </c>
    </row>
    <row r="9" spans="2:21" ht="24.75" customHeight="1">
      <c r="B9" s="7" t="s">
        <v>89</v>
      </c>
      <c r="C9" s="85">
        <v>33</v>
      </c>
      <c r="D9" s="92">
        <v>750</v>
      </c>
      <c r="E9" s="85">
        <v>34</v>
      </c>
      <c r="F9" s="154">
        <v>800</v>
      </c>
      <c r="G9" s="85">
        <v>35</v>
      </c>
      <c r="H9" s="154">
        <v>820</v>
      </c>
      <c r="I9" s="86">
        <v>1</v>
      </c>
      <c r="J9" s="92">
        <v>15</v>
      </c>
      <c r="K9" s="85">
        <v>1</v>
      </c>
      <c r="L9" s="154">
        <v>15</v>
      </c>
      <c r="M9" s="85">
        <v>1</v>
      </c>
      <c r="N9" s="156">
        <v>15</v>
      </c>
      <c r="O9" s="169"/>
      <c r="P9" s="82">
        <f t="shared" si="0"/>
        <v>34</v>
      </c>
      <c r="Q9" s="82">
        <f t="shared" si="0"/>
        <v>765</v>
      </c>
      <c r="R9" s="82">
        <f t="shared" si="0"/>
        <v>35</v>
      </c>
      <c r="S9" s="82">
        <f t="shared" si="0"/>
        <v>815</v>
      </c>
      <c r="T9" s="82">
        <f t="shared" si="0"/>
        <v>36</v>
      </c>
      <c r="U9" s="82">
        <f t="shared" si="0"/>
        <v>835</v>
      </c>
    </row>
    <row r="10" spans="2:21" ht="24.75" customHeight="1">
      <c r="B10" s="7" t="s">
        <v>91</v>
      </c>
      <c r="C10" s="88">
        <v>35</v>
      </c>
      <c r="D10" s="157">
        <v>954</v>
      </c>
      <c r="E10" s="88">
        <v>38</v>
      </c>
      <c r="F10" s="158">
        <v>1036</v>
      </c>
      <c r="G10" s="88">
        <v>41</v>
      </c>
      <c r="H10" s="158">
        <v>1117</v>
      </c>
      <c r="I10" s="89">
        <v>1</v>
      </c>
      <c r="J10" s="157">
        <v>29</v>
      </c>
      <c r="K10" s="88">
        <v>1</v>
      </c>
      <c r="L10" s="158">
        <v>29</v>
      </c>
      <c r="M10" s="88">
        <v>1</v>
      </c>
      <c r="N10" s="160">
        <v>29</v>
      </c>
      <c r="O10" s="170"/>
      <c r="P10" s="82">
        <f t="shared" si="0"/>
        <v>36</v>
      </c>
      <c r="Q10" s="82">
        <f t="shared" si="0"/>
        <v>983</v>
      </c>
      <c r="R10" s="82">
        <f t="shared" si="0"/>
        <v>39</v>
      </c>
      <c r="S10" s="82">
        <f t="shared" si="0"/>
        <v>1065</v>
      </c>
      <c r="T10" s="82">
        <f t="shared" si="0"/>
        <v>42</v>
      </c>
      <c r="U10" s="82">
        <f t="shared" si="0"/>
        <v>1146</v>
      </c>
    </row>
    <row r="11" spans="2:21" ht="24.75" customHeight="1">
      <c r="B11" s="7" t="s">
        <v>83</v>
      </c>
      <c r="C11" s="85">
        <v>3</v>
      </c>
      <c r="D11" s="92">
        <v>30</v>
      </c>
      <c r="E11" s="85">
        <v>3</v>
      </c>
      <c r="F11" s="154">
        <v>30</v>
      </c>
      <c r="G11" s="85">
        <v>3</v>
      </c>
      <c r="H11" s="154">
        <v>30</v>
      </c>
      <c r="I11" s="86">
        <v>0</v>
      </c>
      <c r="J11" s="92">
        <v>0</v>
      </c>
      <c r="K11" s="85">
        <v>0</v>
      </c>
      <c r="L11" s="154">
        <v>0</v>
      </c>
      <c r="M11" s="85">
        <v>0</v>
      </c>
      <c r="N11" s="156">
        <v>0</v>
      </c>
      <c r="O11" s="169"/>
      <c r="P11" s="82">
        <f aca="true" t="shared" si="1" ref="P11:U15">SUM(C11,I11)</f>
        <v>3</v>
      </c>
      <c r="Q11" s="82">
        <f t="shared" si="1"/>
        <v>30</v>
      </c>
      <c r="R11" s="82">
        <f t="shared" si="1"/>
        <v>3</v>
      </c>
      <c r="S11" s="82">
        <f t="shared" si="1"/>
        <v>30</v>
      </c>
      <c r="T11" s="82">
        <f t="shared" si="1"/>
        <v>3</v>
      </c>
      <c r="U11" s="82">
        <f t="shared" si="1"/>
        <v>30</v>
      </c>
    </row>
    <row r="12" spans="2:21" ht="24.75" customHeight="1">
      <c r="B12" s="7" t="s">
        <v>119</v>
      </c>
      <c r="C12" s="85">
        <v>1</v>
      </c>
      <c r="D12" s="92">
        <v>29</v>
      </c>
      <c r="E12" s="85">
        <v>1</v>
      </c>
      <c r="F12" s="154">
        <v>29</v>
      </c>
      <c r="G12" s="85">
        <v>1</v>
      </c>
      <c r="H12" s="154">
        <v>29</v>
      </c>
      <c r="I12" s="86">
        <v>0</v>
      </c>
      <c r="J12" s="92">
        <v>0</v>
      </c>
      <c r="K12" s="85">
        <v>0</v>
      </c>
      <c r="L12" s="154">
        <v>0</v>
      </c>
      <c r="M12" s="85">
        <v>0</v>
      </c>
      <c r="N12" s="156">
        <v>0</v>
      </c>
      <c r="O12" s="169"/>
      <c r="P12" s="82">
        <f t="shared" si="1"/>
        <v>1</v>
      </c>
      <c r="Q12" s="82">
        <f t="shared" si="1"/>
        <v>29</v>
      </c>
      <c r="R12" s="82">
        <f t="shared" si="1"/>
        <v>1</v>
      </c>
      <c r="S12" s="82">
        <f t="shared" si="1"/>
        <v>29</v>
      </c>
      <c r="T12" s="82">
        <f t="shared" si="1"/>
        <v>1</v>
      </c>
      <c r="U12" s="82">
        <f t="shared" si="1"/>
        <v>29</v>
      </c>
    </row>
    <row r="13" spans="2:21" ht="24.75" customHeight="1">
      <c r="B13" s="7" t="s">
        <v>87</v>
      </c>
      <c r="C13" s="85">
        <v>154</v>
      </c>
      <c r="D13" s="92">
        <v>3836</v>
      </c>
      <c r="E13" s="85">
        <v>157</v>
      </c>
      <c r="F13" s="154">
        <v>3809</v>
      </c>
      <c r="G13" s="85">
        <v>160</v>
      </c>
      <c r="H13" s="154">
        <v>3782</v>
      </c>
      <c r="I13" s="86">
        <v>3</v>
      </c>
      <c r="J13" s="92">
        <v>109</v>
      </c>
      <c r="K13" s="85">
        <v>3</v>
      </c>
      <c r="L13" s="154">
        <v>109</v>
      </c>
      <c r="M13" s="85">
        <v>3</v>
      </c>
      <c r="N13" s="156">
        <v>109</v>
      </c>
      <c r="O13" s="169"/>
      <c r="P13" s="82">
        <f t="shared" si="1"/>
        <v>157</v>
      </c>
      <c r="Q13" s="82">
        <f t="shared" si="1"/>
        <v>3945</v>
      </c>
      <c r="R13" s="82">
        <f t="shared" si="1"/>
        <v>160</v>
      </c>
      <c r="S13" s="82">
        <f t="shared" si="1"/>
        <v>3918</v>
      </c>
      <c r="T13" s="82">
        <f t="shared" si="1"/>
        <v>163</v>
      </c>
      <c r="U13" s="82">
        <f t="shared" si="1"/>
        <v>3891</v>
      </c>
    </row>
    <row r="14" spans="2:21" ht="24.75" customHeight="1">
      <c r="B14" s="7" t="s">
        <v>97</v>
      </c>
      <c r="C14" s="85">
        <v>83</v>
      </c>
      <c r="D14" s="92">
        <v>2278</v>
      </c>
      <c r="E14" s="85">
        <v>84</v>
      </c>
      <c r="F14" s="154">
        <v>2318</v>
      </c>
      <c r="G14" s="85">
        <v>85</v>
      </c>
      <c r="H14" s="154">
        <v>2358</v>
      </c>
      <c r="I14" s="86">
        <v>0</v>
      </c>
      <c r="J14" s="92">
        <v>0</v>
      </c>
      <c r="K14" s="85">
        <v>0</v>
      </c>
      <c r="L14" s="154">
        <v>0</v>
      </c>
      <c r="M14" s="85">
        <v>0</v>
      </c>
      <c r="N14" s="156">
        <v>0</v>
      </c>
      <c r="O14" s="169"/>
      <c r="P14" s="82">
        <f t="shared" si="1"/>
        <v>83</v>
      </c>
      <c r="Q14" s="82">
        <f t="shared" si="1"/>
        <v>2278</v>
      </c>
      <c r="R14" s="82">
        <f t="shared" si="1"/>
        <v>84</v>
      </c>
      <c r="S14" s="82">
        <f t="shared" si="1"/>
        <v>2318</v>
      </c>
      <c r="T14" s="82">
        <f t="shared" si="1"/>
        <v>85</v>
      </c>
      <c r="U14" s="82">
        <f t="shared" si="1"/>
        <v>2358</v>
      </c>
    </row>
    <row r="15" spans="2:21" ht="24.75" customHeight="1">
      <c r="B15" s="7" t="s">
        <v>102</v>
      </c>
      <c r="C15" s="85">
        <v>71</v>
      </c>
      <c r="D15" s="92">
        <v>1826</v>
      </c>
      <c r="E15" s="85">
        <v>72</v>
      </c>
      <c r="F15" s="154">
        <v>1857</v>
      </c>
      <c r="G15" s="85">
        <v>73</v>
      </c>
      <c r="H15" s="154">
        <v>1889</v>
      </c>
      <c r="I15" s="86">
        <v>1</v>
      </c>
      <c r="J15" s="92">
        <v>24</v>
      </c>
      <c r="K15" s="85">
        <v>1</v>
      </c>
      <c r="L15" s="154">
        <v>24</v>
      </c>
      <c r="M15" s="85">
        <v>1</v>
      </c>
      <c r="N15" s="156">
        <v>24</v>
      </c>
      <c r="O15" s="169"/>
      <c r="P15" s="82">
        <f t="shared" si="1"/>
        <v>72</v>
      </c>
      <c r="Q15" s="82">
        <f t="shared" si="1"/>
        <v>1850</v>
      </c>
      <c r="R15" s="82">
        <f t="shared" si="1"/>
        <v>73</v>
      </c>
      <c r="S15" s="82">
        <f t="shared" si="1"/>
        <v>1881</v>
      </c>
      <c r="T15" s="82">
        <f t="shared" si="1"/>
        <v>74</v>
      </c>
      <c r="U15" s="82">
        <f t="shared" si="1"/>
        <v>1913</v>
      </c>
    </row>
    <row r="16" spans="2:21" ht="24.75" customHeight="1">
      <c r="B16" s="7" t="s">
        <v>95</v>
      </c>
      <c r="C16" s="85">
        <v>33</v>
      </c>
      <c r="D16" s="92">
        <v>498</v>
      </c>
      <c r="E16" s="85">
        <v>36</v>
      </c>
      <c r="F16" s="154">
        <v>543</v>
      </c>
      <c r="G16" s="85">
        <v>38</v>
      </c>
      <c r="H16" s="154">
        <v>573</v>
      </c>
      <c r="I16" s="86">
        <v>0</v>
      </c>
      <c r="J16" s="92">
        <v>0</v>
      </c>
      <c r="K16" s="85">
        <v>0</v>
      </c>
      <c r="L16" s="154">
        <v>0</v>
      </c>
      <c r="M16" s="85">
        <v>0</v>
      </c>
      <c r="N16" s="156">
        <v>0</v>
      </c>
      <c r="O16" s="169"/>
      <c r="P16" s="82">
        <f aca="true" t="shared" si="2" ref="P16:P29">SUM(C16,I16)</f>
        <v>33</v>
      </c>
      <c r="Q16" s="82">
        <f aca="true" t="shared" si="3" ref="Q16:Q50">SUM(D16,J16)</f>
        <v>498</v>
      </c>
      <c r="R16" s="82">
        <f aca="true" t="shared" si="4" ref="R16:R50">SUM(E16,K16)</f>
        <v>36</v>
      </c>
      <c r="S16" s="82">
        <f aca="true" t="shared" si="5" ref="S16:S50">SUM(F16,L16)</f>
        <v>543</v>
      </c>
      <c r="T16" s="82">
        <f aca="true" t="shared" si="6" ref="T16:T50">SUM(G16,M16)</f>
        <v>38</v>
      </c>
      <c r="U16" s="82">
        <f aca="true" t="shared" si="7" ref="U16:U50">SUM(H16,N16)</f>
        <v>573</v>
      </c>
    </row>
    <row r="17" spans="2:21" ht="24.75" customHeight="1">
      <c r="B17" s="7" t="s">
        <v>114</v>
      </c>
      <c r="C17" s="85">
        <v>6</v>
      </c>
      <c r="D17" s="92">
        <v>120</v>
      </c>
      <c r="E17" s="85">
        <v>6</v>
      </c>
      <c r="F17" s="154">
        <v>120</v>
      </c>
      <c r="G17" s="85">
        <v>6</v>
      </c>
      <c r="H17" s="154">
        <v>120</v>
      </c>
      <c r="I17" s="86">
        <v>0</v>
      </c>
      <c r="J17" s="92">
        <v>0</v>
      </c>
      <c r="K17" s="85">
        <v>0</v>
      </c>
      <c r="L17" s="154">
        <v>0</v>
      </c>
      <c r="M17" s="85">
        <v>0</v>
      </c>
      <c r="N17" s="156">
        <v>0</v>
      </c>
      <c r="O17" s="169"/>
      <c r="P17" s="82">
        <f t="shared" si="2"/>
        <v>6</v>
      </c>
      <c r="Q17" s="82">
        <f t="shared" si="3"/>
        <v>120</v>
      </c>
      <c r="R17" s="82">
        <f t="shared" si="4"/>
        <v>6</v>
      </c>
      <c r="S17" s="82">
        <f t="shared" si="5"/>
        <v>120</v>
      </c>
      <c r="T17" s="82">
        <f t="shared" si="6"/>
        <v>6</v>
      </c>
      <c r="U17" s="82">
        <f t="shared" si="7"/>
        <v>120</v>
      </c>
    </row>
    <row r="18" spans="2:21" ht="24.75" customHeight="1">
      <c r="B18" s="7" t="s">
        <v>99</v>
      </c>
      <c r="C18" s="88">
        <v>122</v>
      </c>
      <c r="D18" s="157">
        <v>1971</v>
      </c>
      <c r="E18" s="88">
        <v>118</v>
      </c>
      <c r="F18" s="158">
        <v>1933</v>
      </c>
      <c r="G18" s="88">
        <v>115</v>
      </c>
      <c r="H18" s="158">
        <v>1894</v>
      </c>
      <c r="I18" s="89">
        <v>3</v>
      </c>
      <c r="J18" s="157">
        <v>17</v>
      </c>
      <c r="K18" s="88">
        <v>3</v>
      </c>
      <c r="L18" s="158">
        <v>16</v>
      </c>
      <c r="M18" s="88">
        <v>3</v>
      </c>
      <c r="N18" s="160">
        <v>16</v>
      </c>
      <c r="O18" s="170"/>
      <c r="P18" s="82">
        <f t="shared" si="2"/>
        <v>125</v>
      </c>
      <c r="Q18" s="82">
        <f t="shared" si="3"/>
        <v>1988</v>
      </c>
      <c r="R18" s="82">
        <f t="shared" si="4"/>
        <v>121</v>
      </c>
      <c r="S18" s="82">
        <f t="shared" si="5"/>
        <v>1949</v>
      </c>
      <c r="T18" s="82">
        <f t="shared" si="6"/>
        <v>118</v>
      </c>
      <c r="U18" s="82">
        <f t="shared" si="7"/>
        <v>1910</v>
      </c>
    </row>
    <row r="19" spans="2:21" ht="24.75" customHeight="1">
      <c r="B19" s="7" t="s">
        <v>111</v>
      </c>
      <c r="C19" s="85">
        <v>135</v>
      </c>
      <c r="D19" s="92">
        <v>3457</v>
      </c>
      <c r="E19" s="85">
        <v>138</v>
      </c>
      <c r="F19" s="154">
        <v>3534</v>
      </c>
      <c r="G19" s="85">
        <v>141</v>
      </c>
      <c r="H19" s="154">
        <v>3611</v>
      </c>
      <c r="I19" s="86">
        <v>0</v>
      </c>
      <c r="J19" s="92">
        <v>0</v>
      </c>
      <c r="K19" s="85">
        <v>0</v>
      </c>
      <c r="L19" s="154">
        <v>0</v>
      </c>
      <c r="M19" s="85">
        <v>0</v>
      </c>
      <c r="N19" s="156">
        <v>0</v>
      </c>
      <c r="O19" s="169"/>
      <c r="P19" s="82">
        <f t="shared" si="2"/>
        <v>135</v>
      </c>
      <c r="Q19" s="82">
        <f t="shared" si="3"/>
        <v>3457</v>
      </c>
      <c r="R19" s="82">
        <f t="shared" si="4"/>
        <v>138</v>
      </c>
      <c r="S19" s="82">
        <f t="shared" si="5"/>
        <v>3534</v>
      </c>
      <c r="T19" s="82">
        <f t="shared" si="6"/>
        <v>141</v>
      </c>
      <c r="U19" s="82">
        <f t="shared" si="7"/>
        <v>3611</v>
      </c>
    </row>
    <row r="20" spans="2:21" ht="24.75" customHeight="1">
      <c r="B20" s="7" t="s">
        <v>98</v>
      </c>
      <c r="C20" s="85">
        <v>79</v>
      </c>
      <c r="D20" s="92">
        <v>2070</v>
      </c>
      <c r="E20" s="85">
        <v>80</v>
      </c>
      <c r="F20" s="154">
        <v>2096</v>
      </c>
      <c r="G20" s="85">
        <v>81</v>
      </c>
      <c r="H20" s="154">
        <v>2122</v>
      </c>
      <c r="I20" s="86">
        <v>1</v>
      </c>
      <c r="J20" s="92">
        <v>11</v>
      </c>
      <c r="K20" s="85">
        <v>1</v>
      </c>
      <c r="L20" s="154">
        <v>11</v>
      </c>
      <c r="M20" s="85">
        <v>1</v>
      </c>
      <c r="N20" s="156">
        <v>11</v>
      </c>
      <c r="O20" s="169"/>
      <c r="P20" s="82">
        <f t="shared" si="2"/>
        <v>80</v>
      </c>
      <c r="Q20" s="82">
        <f t="shared" si="3"/>
        <v>2081</v>
      </c>
      <c r="R20" s="82">
        <f t="shared" si="4"/>
        <v>81</v>
      </c>
      <c r="S20" s="82">
        <f t="shared" si="5"/>
        <v>2107</v>
      </c>
      <c r="T20" s="82">
        <f t="shared" si="6"/>
        <v>82</v>
      </c>
      <c r="U20" s="82">
        <f t="shared" si="7"/>
        <v>2133</v>
      </c>
    </row>
    <row r="21" spans="2:21" ht="24.75" customHeight="1">
      <c r="B21" s="7" t="s">
        <v>112</v>
      </c>
      <c r="C21" s="88">
        <v>78</v>
      </c>
      <c r="D21" s="157">
        <v>1716</v>
      </c>
      <c r="E21" s="88">
        <v>78</v>
      </c>
      <c r="F21" s="158">
        <v>1716</v>
      </c>
      <c r="G21" s="88">
        <v>78</v>
      </c>
      <c r="H21" s="158">
        <v>1716</v>
      </c>
      <c r="I21" s="89">
        <v>1</v>
      </c>
      <c r="J21" s="157">
        <v>12</v>
      </c>
      <c r="K21" s="88">
        <v>1</v>
      </c>
      <c r="L21" s="158">
        <v>12</v>
      </c>
      <c r="M21" s="88">
        <v>1</v>
      </c>
      <c r="N21" s="160">
        <v>12</v>
      </c>
      <c r="O21" s="170"/>
      <c r="P21" s="82">
        <f t="shared" si="2"/>
        <v>79</v>
      </c>
      <c r="Q21" s="82">
        <f t="shared" si="3"/>
        <v>1728</v>
      </c>
      <c r="R21" s="82">
        <f t="shared" si="4"/>
        <v>79</v>
      </c>
      <c r="S21" s="82">
        <f t="shared" si="5"/>
        <v>1728</v>
      </c>
      <c r="T21" s="82">
        <f t="shared" si="6"/>
        <v>79</v>
      </c>
      <c r="U21" s="82">
        <f t="shared" si="7"/>
        <v>1728</v>
      </c>
    </row>
    <row r="22" spans="2:21" ht="24.75" customHeight="1">
      <c r="B22" s="7" t="s">
        <v>86</v>
      </c>
      <c r="C22" s="85">
        <v>67</v>
      </c>
      <c r="D22" s="92">
        <v>1412</v>
      </c>
      <c r="E22" s="85">
        <v>65</v>
      </c>
      <c r="F22" s="154">
        <v>1365</v>
      </c>
      <c r="G22" s="85">
        <v>64</v>
      </c>
      <c r="H22" s="154">
        <v>1344</v>
      </c>
      <c r="I22" s="86">
        <v>2</v>
      </c>
      <c r="J22" s="92">
        <v>25</v>
      </c>
      <c r="K22" s="85">
        <v>2</v>
      </c>
      <c r="L22" s="154">
        <v>25</v>
      </c>
      <c r="M22" s="85">
        <v>2</v>
      </c>
      <c r="N22" s="156">
        <v>25</v>
      </c>
      <c r="O22" s="169"/>
      <c r="P22" s="82">
        <f t="shared" si="2"/>
        <v>69</v>
      </c>
      <c r="Q22" s="82">
        <f t="shared" si="3"/>
        <v>1437</v>
      </c>
      <c r="R22" s="82">
        <f t="shared" si="4"/>
        <v>67</v>
      </c>
      <c r="S22" s="82">
        <f t="shared" si="5"/>
        <v>1390</v>
      </c>
      <c r="T22" s="82">
        <f t="shared" si="6"/>
        <v>66</v>
      </c>
      <c r="U22" s="82">
        <f t="shared" si="7"/>
        <v>1369</v>
      </c>
    </row>
    <row r="23" spans="2:21" ht="24.75" customHeight="1">
      <c r="B23" s="7" t="s">
        <v>79</v>
      </c>
      <c r="C23" s="85">
        <v>51</v>
      </c>
      <c r="D23" s="92">
        <v>1321</v>
      </c>
      <c r="E23" s="85">
        <v>52</v>
      </c>
      <c r="F23" s="154">
        <v>1345</v>
      </c>
      <c r="G23" s="85">
        <v>54</v>
      </c>
      <c r="H23" s="154">
        <v>1393</v>
      </c>
      <c r="I23" s="86">
        <v>0</v>
      </c>
      <c r="J23" s="92">
        <v>0</v>
      </c>
      <c r="K23" s="85">
        <v>0</v>
      </c>
      <c r="L23" s="154">
        <v>0</v>
      </c>
      <c r="M23" s="85">
        <v>0</v>
      </c>
      <c r="N23" s="156">
        <v>0</v>
      </c>
      <c r="O23" s="169"/>
      <c r="P23" s="82">
        <f t="shared" si="2"/>
        <v>51</v>
      </c>
      <c r="Q23" s="82">
        <f t="shared" si="3"/>
        <v>1321</v>
      </c>
      <c r="R23" s="82">
        <f t="shared" si="4"/>
        <v>52</v>
      </c>
      <c r="S23" s="82">
        <f t="shared" si="5"/>
        <v>1345</v>
      </c>
      <c r="T23" s="82">
        <f t="shared" si="6"/>
        <v>54</v>
      </c>
      <c r="U23" s="82">
        <f t="shared" si="7"/>
        <v>1393</v>
      </c>
    </row>
    <row r="24" spans="2:21" ht="24.75" customHeight="1">
      <c r="B24" s="7" t="s">
        <v>116</v>
      </c>
      <c r="C24" s="85">
        <v>14</v>
      </c>
      <c r="D24" s="92">
        <v>252</v>
      </c>
      <c r="E24" s="85">
        <v>14</v>
      </c>
      <c r="F24" s="154">
        <v>252</v>
      </c>
      <c r="G24" s="85">
        <v>14</v>
      </c>
      <c r="H24" s="154">
        <v>252</v>
      </c>
      <c r="I24" s="86">
        <v>0</v>
      </c>
      <c r="J24" s="92">
        <v>0</v>
      </c>
      <c r="K24" s="85">
        <v>0</v>
      </c>
      <c r="L24" s="154">
        <v>0</v>
      </c>
      <c r="M24" s="85">
        <v>0</v>
      </c>
      <c r="N24" s="156">
        <v>0</v>
      </c>
      <c r="O24" s="169"/>
      <c r="P24" s="82">
        <f t="shared" si="2"/>
        <v>14</v>
      </c>
      <c r="Q24" s="82">
        <f t="shared" si="3"/>
        <v>252</v>
      </c>
      <c r="R24" s="82">
        <f t="shared" si="4"/>
        <v>14</v>
      </c>
      <c r="S24" s="82">
        <f t="shared" si="5"/>
        <v>252</v>
      </c>
      <c r="T24" s="82">
        <f t="shared" si="6"/>
        <v>14</v>
      </c>
      <c r="U24" s="82">
        <f t="shared" si="7"/>
        <v>252</v>
      </c>
    </row>
    <row r="25" spans="2:21" ht="24.75" customHeight="1">
      <c r="B25" s="7" t="s">
        <v>93</v>
      </c>
      <c r="C25" s="85">
        <v>33</v>
      </c>
      <c r="D25" s="92">
        <v>932</v>
      </c>
      <c r="E25" s="85">
        <v>33</v>
      </c>
      <c r="F25" s="154">
        <v>932</v>
      </c>
      <c r="G25" s="85">
        <v>33</v>
      </c>
      <c r="H25" s="154">
        <v>932</v>
      </c>
      <c r="I25" s="86">
        <v>0</v>
      </c>
      <c r="J25" s="92">
        <v>0</v>
      </c>
      <c r="K25" s="85">
        <v>0</v>
      </c>
      <c r="L25" s="154">
        <v>0</v>
      </c>
      <c r="M25" s="85">
        <v>0</v>
      </c>
      <c r="N25" s="156">
        <v>0</v>
      </c>
      <c r="O25" s="169"/>
      <c r="P25" s="82">
        <f t="shared" si="2"/>
        <v>33</v>
      </c>
      <c r="Q25" s="82">
        <f t="shared" si="3"/>
        <v>932</v>
      </c>
      <c r="R25" s="82">
        <f t="shared" si="4"/>
        <v>33</v>
      </c>
      <c r="S25" s="82">
        <f t="shared" si="5"/>
        <v>932</v>
      </c>
      <c r="T25" s="82">
        <f t="shared" si="6"/>
        <v>33</v>
      </c>
      <c r="U25" s="82">
        <f t="shared" si="7"/>
        <v>932</v>
      </c>
    </row>
    <row r="26" spans="2:21" ht="24.75" customHeight="1">
      <c r="B26" s="7" t="s">
        <v>106</v>
      </c>
      <c r="C26" s="88">
        <v>107</v>
      </c>
      <c r="D26" s="157">
        <v>2996</v>
      </c>
      <c r="E26" s="88">
        <v>109</v>
      </c>
      <c r="F26" s="158">
        <v>3052</v>
      </c>
      <c r="G26" s="88">
        <v>111</v>
      </c>
      <c r="H26" s="158">
        <v>3108</v>
      </c>
      <c r="I26" s="89">
        <v>1</v>
      </c>
      <c r="J26" s="157">
        <v>5</v>
      </c>
      <c r="K26" s="88">
        <v>1</v>
      </c>
      <c r="L26" s="158">
        <v>5</v>
      </c>
      <c r="M26" s="88">
        <v>1</v>
      </c>
      <c r="N26" s="160">
        <v>5</v>
      </c>
      <c r="O26" s="170"/>
      <c r="P26" s="82">
        <f t="shared" si="2"/>
        <v>108</v>
      </c>
      <c r="Q26" s="82">
        <f t="shared" si="3"/>
        <v>3001</v>
      </c>
      <c r="R26" s="82">
        <f t="shared" si="4"/>
        <v>110</v>
      </c>
      <c r="S26" s="82">
        <f t="shared" si="5"/>
        <v>3057</v>
      </c>
      <c r="T26" s="82">
        <f t="shared" si="6"/>
        <v>112</v>
      </c>
      <c r="U26" s="82">
        <f t="shared" si="7"/>
        <v>3113</v>
      </c>
    </row>
    <row r="27" spans="2:21" ht="24.75" customHeight="1">
      <c r="B27" s="7" t="s">
        <v>109</v>
      </c>
      <c r="C27" s="88">
        <v>221</v>
      </c>
      <c r="D27" s="157">
        <v>7293</v>
      </c>
      <c r="E27" s="88">
        <v>225</v>
      </c>
      <c r="F27" s="158">
        <v>7425</v>
      </c>
      <c r="G27" s="88">
        <v>230</v>
      </c>
      <c r="H27" s="158">
        <v>7590</v>
      </c>
      <c r="I27" s="89">
        <v>3</v>
      </c>
      <c r="J27" s="157">
        <v>39</v>
      </c>
      <c r="K27" s="88">
        <v>4</v>
      </c>
      <c r="L27" s="158">
        <v>43</v>
      </c>
      <c r="M27" s="88">
        <v>5</v>
      </c>
      <c r="N27" s="160">
        <v>47</v>
      </c>
      <c r="O27" s="170"/>
      <c r="P27" s="82">
        <f t="shared" si="2"/>
        <v>224</v>
      </c>
      <c r="Q27" s="82">
        <f t="shared" si="3"/>
        <v>7332</v>
      </c>
      <c r="R27" s="82">
        <f t="shared" si="4"/>
        <v>229</v>
      </c>
      <c r="S27" s="82">
        <f t="shared" si="5"/>
        <v>7468</v>
      </c>
      <c r="T27" s="82">
        <f t="shared" si="6"/>
        <v>235</v>
      </c>
      <c r="U27" s="82">
        <f t="shared" si="7"/>
        <v>7637</v>
      </c>
    </row>
    <row r="28" spans="2:21" ht="24.75" customHeight="1">
      <c r="B28" s="7" t="s">
        <v>104</v>
      </c>
      <c r="C28" s="85">
        <v>47</v>
      </c>
      <c r="D28" s="92">
        <v>1166</v>
      </c>
      <c r="E28" s="85">
        <v>48</v>
      </c>
      <c r="F28" s="154">
        <v>1191</v>
      </c>
      <c r="G28" s="85">
        <v>49</v>
      </c>
      <c r="H28" s="154">
        <v>1215</v>
      </c>
      <c r="I28" s="86">
        <v>0</v>
      </c>
      <c r="J28" s="92">
        <v>0</v>
      </c>
      <c r="K28" s="85">
        <v>0</v>
      </c>
      <c r="L28" s="154">
        <v>0</v>
      </c>
      <c r="M28" s="85">
        <v>0</v>
      </c>
      <c r="N28" s="156">
        <v>0</v>
      </c>
      <c r="O28" s="169"/>
      <c r="P28" s="82">
        <f t="shared" si="2"/>
        <v>47</v>
      </c>
      <c r="Q28" s="82">
        <f t="shared" si="3"/>
        <v>1166</v>
      </c>
      <c r="R28" s="82">
        <f t="shared" si="4"/>
        <v>48</v>
      </c>
      <c r="S28" s="82">
        <f t="shared" si="5"/>
        <v>1191</v>
      </c>
      <c r="T28" s="82">
        <f t="shared" si="6"/>
        <v>49</v>
      </c>
      <c r="U28" s="82">
        <f t="shared" si="7"/>
        <v>1215</v>
      </c>
    </row>
    <row r="29" spans="2:21" ht="24.75" customHeight="1">
      <c r="B29" s="7" t="s">
        <v>113</v>
      </c>
      <c r="C29" s="88">
        <v>15</v>
      </c>
      <c r="D29" s="157">
        <v>179</v>
      </c>
      <c r="E29" s="88">
        <v>15</v>
      </c>
      <c r="F29" s="158">
        <v>179</v>
      </c>
      <c r="G29" s="88">
        <v>15</v>
      </c>
      <c r="H29" s="158">
        <v>179</v>
      </c>
      <c r="I29" s="89">
        <v>1</v>
      </c>
      <c r="J29" s="157">
        <v>17</v>
      </c>
      <c r="K29" s="88">
        <v>1</v>
      </c>
      <c r="L29" s="158">
        <v>17</v>
      </c>
      <c r="M29" s="88">
        <v>1</v>
      </c>
      <c r="N29" s="160">
        <v>17</v>
      </c>
      <c r="O29" s="170"/>
      <c r="P29" s="82">
        <f t="shared" si="2"/>
        <v>16</v>
      </c>
      <c r="Q29" s="82">
        <f t="shared" si="3"/>
        <v>196</v>
      </c>
      <c r="R29" s="82">
        <f t="shared" si="4"/>
        <v>16</v>
      </c>
      <c r="S29" s="82">
        <f t="shared" si="5"/>
        <v>196</v>
      </c>
      <c r="T29" s="82">
        <f t="shared" si="6"/>
        <v>16</v>
      </c>
      <c r="U29" s="82">
        <f t="shared" si="7"/>
        <v>196</v>
      </c>
    </row>
    <row r="30" spans="2:21" ht="24.75" customHeight="1">
      <c r="B30" s="7" t="s">
        <v>21</v>
      </c>
      <c r="C30" s="85">
        <v>27</v>
      </c>
      <c r="D30" s="92">
        <v>726</v>
      </c>
      <c r="E30" s="85">
        <v>27</v>
      </c>
      <c r="F30" s="154">
        <v>726</v>
      </c>
      <c r="G30" s="85">
        <v>27</v>
      </c>
      <c r="H30" s="154">
        <v>726</v>
      </c>
      <c r="I30" s="86">
        <v>0</v>
      </c>
      <c r="J30" s="92">
        <v>0</v>
      </c>
      <c r="K30" s="85">
        <v>0</v>
      </c>
      <c r="L30" s="154">
        <v>0</v>
      </c>
      <c r="M30" s="85">
        <v>0</v>
      </c>
      <c r="N30" s="156">
        <v>0</v>
      </c>
      <c r="O30" s="169"/>
      <c r="P30" s="82">
        <v>27</v>
      </c>
      <c r="Q30" s="82">
        <v>726</v>
      </c>
      <c r="R30" s="82">
        <v>27</v>
      </c>
      <c r="S30" s="82">
        <v>726</v>
      </c>
      <c r="T30" s="82">
        <v>27</v>
      </c>
      <c r="U30" s="82">
        <v>726</v>
      </c>
    </row>
    <row r="31" spans="2:21" ht="24.75" customHeight="1">
      <c r="B31" s="7" t="s">
        <v>110</v>
      </c>
      <c r="C31" s="85">
        <v>17</v>
      </c>
      <c r="D31" s="92">
        <v>255</v>
      </c>
      <c r="E31" s="85">
        <v>18</v>
      </c>
      <c r="F31" s="154">
        <v>270</v>
      </c>
      <c r="G31" s="85">
        <v>19</v>
      </c>
      <c r="H31" s="154">
        <v>285</v>
      </c>
      <c r="I31" s="86">
        <v>1</v>
      </c>
      <c r="J31" s="92">
        <v>5</v>
      </c>
      <c r="K31" s="85">
        <v>1</v>
      </c>
      <c r="L31" s="154">
        <v>5</v>
      </c>
      <c r="M31" s="85">
        <v>1</v>
      </c>
      <c r="N31" s="156">
        <v>5</v>
      </c>
      <c r="O31" s="169"/>
      <c r="P31" s="82">
        <f aca="true" t="shared" si="8" ref="P31:P50">SUM(C31,I31)</f>
        <v>18</v>
      </c>
      <c r="Q31" s="82">
        <f t="shared" si="3"/>
        <v>260</v>
      </c>
      <c r="R31" s="82">
        <f t="shared" si="4"/>
        <v>19</v>
      </c>
      <c r="S31" s="82">
        <f t="shared" si="5"/>
        <v>275</v>
      </c>
      <c r="T31" s="82">
        <f t="shared" si="6"/>
        <v>20</v>
      </c>
      <c r="U31" s="82">
        <f t="shared" si="7"/>
        <v>290</v>
      </c>
    </row>
    <row r="32" spans="2:21" ht="24.75" customHeight="1">
      <c r="B32" s="7" t="s">
        <v>84</v>
      </c>
      <c r="C32" s="85">
        <v>22</v>
      </c>
      <c r="D32" s="92">
        <v>442</v>
      </c>
      <c r="E32" s="85">
        <v>22</v>
      </c>
      <c r="F32" s="154">
        <v>442</v>
      </c>
      <c r="G32" s="85">
        <v>22</v>
      </c>
      <c r="H32" s="154">
        <v>442</v>
      </c>
      <c r="I32" s="86">
        <v>0</v>
      </c>
      <c r="J32" s="92">
        <v>0</v>
      </c>
      <c r="K32" s="85">
        <v>0</v>
      </c>
      <c r="L32" s="154">
        <v>0</v>
      </c>
      <c r="M32" s="85">
        <v>0</v>
      </c>
      <c r="N32" s="156">
        <v>0</v>
      </c>
      <c r="O32" s="169"/>
      <c r="P32" s="82">
        <f t="shared" si="8"/>
        <v>22</v>
      </c>
      <c r="Q32" s="82">
        <f t="shared" si="3"/>
        <v>442</v>
      </c>
      <c r="R32" s="82">
        <f t="shared" si="4"/>
        <v>22</v>
      </c>
      <c r="S32" s="82">
        <f t="shared" si="5"/>
        <v>442</v>
      </c>
      <c r="T32" s="82">
        <f t="shared" si="6"/>
        <v>22</v>
      </c>
      <c r="U32" s="82">
        <f t="shared" si="7"/>
        <v>442</v>
      </c>
    </row>
    <row r="33" spans="2:21" ht="24.75" customHeight="1">
      <c r="B33" s="7" t="s">
        <v>90</v>
      </c>
      <c r="C33" s="88">
        <v>47</v>
      </c>
      <c r="D33" s="157">
        <v>1420</v>
      </c>
      <c r="E33" s="88">
        <v>49</v>
      </c>
      <c r="F33" s="158">
        <v>1440</v>
      </c>
      <c r="G33" s="88">
        <v>51</v>
      </c>
      <c r="H33" s="158">
        <v>1460</v>
      </c>
      <c r="I33" s="89">
        <v>0</v>
      </c>
      <c r="J33" s="157">
        <v>0</v>
      </c>
      <c r="K33" s="88">
        <v>0</v>
      </c>
      <c r="L33" s="158">
        <v>0</v>
      </c>
      <c r="M33" s="88">
        <v>0</v>
      </c>
      <c r="N33" s="160">
        <v>0</v>
      </c>
      <c r="O33" s="170"/>
      <c r="P33" s="82">
        <f t="shared" si="8"/>
        <v>47</v>
      </c>
      <c r="Q33" s="82">
        <f t="shared" si="3"/>
        <v>1420</v>
      </c>
      <c r="R33" s="82">
        <f t="shared" si="4"/>
        <v>49</v>
      </c>
      <c r="S33" s="82">
        <f t="shared" si="5"/>
        <v>1440</v>
      </c>
      <c r="T33" s="82">
        <f t="shared" si="6"/>
        <v>51</v>
      </c>
      <c r="U33" s="82">
        <f t="shared" si="7"/>
        <v>1460</v>
      </c>
    </row>
    <row r="34" spans="2:21" ht="24.75" customHeight="1">
      <c r="B34" s="7" t="s">
        <v>94</v>
      </c>
      <c r="C34" s="88">
        <v>25</v>
      </c>
      <c r="D34" s="157">
        <v>1003</v>
      </c>
      <c r="E34" s="88">
        <v>27</v>
      </c>
      <c r="F34" s="158">
        <v>1083</v>
      </c>
      <c r="G34" s="88">
        <v>28</v>
      </c>
      <c r="H34" s="158">
        <v>1124</v>
      </c>
      <c r="I34" s="89">
        <v>0</v>
      </c>
      <c r="J34" s="157">
        <v>0</v>
      </c>
      <c r="K34" s="88">
        <v>0</v>
      </c>
      <c r="L34" s="158">
        <v>0</v>
      </c>
      <c r="M34" s="88">
        <v>0</v>
      </c>
      <c r="N34" s="160">
        <v>0</v>
      </c>
      <c r="O34" s="170"/>
      <c r="P34" s="82">
        <f t="shared" si="8"/>
        <v>25</v>
      </c>
      <c r="Q34" s="82">
        <f t="shared" si="3"/>
        <v>1003</v>
      </c>
      <c r="R34" s="82">
        <f t="shared" si="4"/>
        <v>27</v>
      </c>
      <c r="S34" s="82">
        <f t="shared" si="5"/>
        <v>1083</v>
      </c>
      <c r="T34" s="82">
        <f t="shared" si="6"/>
        <v>28</v>
      </c>
      <c r="U34" s="82">
        <f t="shared" si="7"/>
        <v>1124</v>
      </c>
    </row>
    <row r="35" spans="2:21" ht="24.75" customHeight="1">
      <c r="B35" s="7" t="s">
        <v>117</v>
      </c>
      <c r="C35" s="85">
        <v>3</v>
      </c>
      <c r="D35" s="92">
        <v>50</v>
      </c>
      <c r="E35" s="85">
        <v>3</v>
      </c>
      <c r="F35" s="154">
        <v>50</v>
      </c>
      <c r="G35" s="85">
        <v>4</v>
      </c>
      <c r="H35" s="154">
        <v>65</v>
      </c>
      <c r="I35" s="86">
        <v>0</v>
      </c>
      <c r="J35" s="92">
        <v>0</v>
      </c>
      <c r="K35" s="85">
        <v>0</v>
      </c>
      <c r="L35" s="154">
        <v>0</v>
      </c>
      <c r="M35" s="85">
        <v>0</v>
      </c>
      <c r="N35" s="156">
        <v>0</v>
      </c>
      <c r="O35" s="169"/>
      <c r="P35" s="82">
        <f t="shared" si="8"/>
        <v>3</v>
      </c>
      <c r="Q35" s="82">
        <f t="shared" si="3"/>
        <v>50</v>
      </c>
      <c r="R35" s="82">
        <f t="shared" si="4"/>
        <v>3</v>
      </c>
      <c r="S35" s="82">
        <f t="shared" si="5"/>
        <v>50</v>
      </c>
      <c r="T35" s="82">
        <f t="shared" si="6"/>
        <v>4</v>
      </c>
      <c r="U35" s="82">
        <f t="shared" si="7"/>
        <v>65</v>
      </c>
    </row>
    <row r="36" spans="2:21" ht="24.75" customHeight="1">
      <c r="B36" s="7" t="s">
        <v>101</v>
      </c>
      <c r="C36" s="85">
        <v>2</v>
      </c>
      <c r="D36" s="92">
        <v>20</v>
      </c>
      <c r="E36" s="85">
        <v>2</v>
      </c>
      <c r="F36" s="154">
        <v>20</v>
      </c>
      <c r="G36" s="85">
        <v>2</v>
      </c>
      <c r="H36" s="154">
        <v>20</v>
      </c>
      <c r="I36" s="86">
        <v>0</v>
      </c>
      <c r="J36" s="92">
        <v>0</v>
      </c>
      <c r="K36" s="85">
        <v>0</v>
      </c>
      <c r="L36" s="154">
        <v>0</v>
      </c>
      <c r="M36" s="85">
        <v>0</v>
      </c>
      <c r="N36" s="156">
        <v>0</v>
      </c>
      <c r="O36" s="169"/>
      <c r="P36" s="82">
        <f t="shared" si="8"/>
        <v>2</v>
      </c>
      <c r="Q36" s="82">
        <f t="shared" si="3"/>
        <v>20</v>
      </c>
      <c r="R36" s="82">
        <f t="shared" si="4"/>
        <v>2</v>
      </c>
      <c r="S36" s="82">
        <f t="shared" si="5"/>
        <v>20</v>
      </c>
      <c r="T36" s="82">
        <f t="shared" si="6"/>
        <v>2</v>
      </c>
      <c r="U36" s="82">
        <f t="shared" si="7"/>
        <v>20</v>
      </c>
    </row>
    <row r="37" spans="2:21" ht="24.75" customHeight="1">
      <c r="B37" s="7" t="s">
        <v>80</v>
      </c>
      <c r="C37" s="85">
        <v>2</v>
      </c>
      <c r="D37" s="92">
        <v>36</v>
      </c>
      <c r="E37" s="85">
        <v>2</v>
      </c>
      <c r="F37" s="154">
        <v>36</v>
      </c>
      <c r="G37" s="85">
        <v>2</v>
      </c>
      <c r="H37" s="154">
        <v>36</v>
      </c>
      <c r="I37" s="86">
        <v>0</v>
      </c>
      <c r="J37" s="92">
        <v>0</v>
      </c>
      <c r="K37" s="85">
        <v>0</v>
      </c>
      <c r="L37" s="154">
        <v>0</v>
      </c>
      <c r="M37" s="85">
        <v>0</v>
      </c>
      <c r="N37" s="156">
        <v>0</v>
      </c>
      <c r="O37" s="169"/>
      <c r="P37" s="82">
        <f t="shared" si="8"/>
        <v>2</v>
      </c>
      <c r="Q37" s="82">
        <f t="shared" si="3"/>
        <v>36</v>
      </c>
      <c r="R37" s="82">
        <f t="shared" si="4"/>
        <v>2</v>
      </c>
      <c r="S37" s="82">
        <f t="shared" si="5"/>
        <v>36</v>
      </c>
      <c r="T37" s="82">
        <f t="shared" si="6"/>
        <v>2</v>
      </c>
      <c r="U37" s="82">
        <f t="shared" si="7"/>
        <v>36</v>
      </c>
    </row>
    <row r="38" spans="2:21" ht="24.75" customHeight="1">
      <c r="B38" s="7" t="s">
        <v>100</v>
      </c>
      <c r="C38" s="85">
        <v>330</v>
      </c>
      <c r="D38" s="92">
        <v>9194</v>
      </c>
      <c r="E38" s="85">
        <v>338</v>
      </c>
      <c r="F38" s="154">
        <v>9415</v>
      </c>
      <c r="G38" s="85">
        <v>348</v>
      </c>
      <c r="H38" s="154">
        <v>9693</v>
      </c>
      <c r="I38" s="86">
        <v>1</v>
      </c>
      <c r="J38" s="92">
        <v>30</v>
      </c>
      <c r="K38" s="85">
        <v>1</v>
      </c>
      <c r="L38" s="154">
        <v>31</v>
      </c>
      <c r="M38" s="85">
        <v>1</v>
      </c>
      <c r="N38" s="156">
        <v>32</v>
      </c>
      <c r="O38" s="169"/>
      <c r="P38" s="82">
        <f t="shared" si="8"/>
        <v>331</v>
      </c>
      <c r="Q38" s="82">
        <f t="shared" si="3"/>
        <v>9224</v>
      </c>
      <c r="R38" s="82">
        <f t="shared" si="4"/>
        <v>339</v>
      </c>
      <c r="S38" s="82">
        <f t="shared" si="5"/>
        <v>9446</v>
      </c>
      <c r="T38" s="82">
        <f t="shared" si="6"/>
        <v>349</v>
      </c>
      <c r="U38" s="82">
        <f t="shared" si="7"/>
        <v>9725</v>
      </c>
    </row>
    <row r="39" spans="2:21" ht="24.75" customHeight="1">
      <c r="B39" s="7" t="s">
        <v>96</v>
      </c>
      <c r="C39" s="85">
        <v>32</v>
      </c>
      <c r="D39" s="92">
        <v>595</v>
      </c>
      <c r="E39" s="85">
        <v>33</v>
      </c>
      <c r="F39" s="154">
        <v>636</v>
      </c>
      <c r="G39" s="85">
        <v>35</v>
      </c>
      <c r="H39" s="154">
        <v>677</v>
      </c>
      <c r="I39" s="86">
        <v>2</v>
      </c>
      <c r="J39" s="92">
        <v>32</v>
      </c>
      <c r="K39" s="85">
        <v>2</v>
      </c>
      <c r="L39" s="154">
        <v>37</v>
      </c>
      <c r="M39" s="85">
        <v>2</v>
      </c>
      <c r="N39" s="156">
        <v>42</v>
      </c>
      <c r="O39" s="169"/>
      <c r="P39" s="82">
        <f t="shared" si="8"/>
        <v>34</v>
      </c>
      <c r="Q39" s="82">
        <f t="shared" si="3"/>
        <v>627</v>
      </c>
      <c r="R39" s="82">
        <f t="shared" si="4"/>
        <v>35</v>
      </c>
      <c r="S39" s="82">
        <f t="shared" si="5"/>
        <v>673</v>
      </c>
      <c r="T39" s="82">
        <f t="shared" si="6"/>
        <v>37</v>
      </c>
      <c r="U39" s="82">
        <f t="shared" si="7"/>
        <v>719</v>
      </c>
    </row>
    <row r="40" spans="2:21" ht="24.75" customHeight="1">
      <c r="B40" s="7" t="s">
        <v>103</v>
      </c>
      <c r="C40" s="85">
        <v>50</v>
      </c>
      <c r="D40" s="92">
        <v>1850</v>
      </c>
      <c r="E40" s="85">
        <v>50</v>
      </c>
      <c r="F40" s="154">
        <v>1850</v>
      </c>
      <c r="G40" s="85">
        <v>50</v>
      </c>
      <c r="H40" s="154">
        <v>1850</v>
      </c>
      <c r="I40" s="86">
        <v>0</v>
      </c>
      <c r="J40" s="92">
        <v>0</v>
      </c>
      <c r="K40" s="85">
        <v>0</v>
      </c>
      <c r="L40" s="154">
        <v>0</v>
      </c>
      <c r="M40" s="85">
        <v>0</v>
      </c>
      <c r="N40" s="156">
        <v>0</v>
      </c>
      <c r="O40" s="169"/>
      <c r="P40" s="82">
        <f t="shared" si="8"/>
        <v>50</v>
      </c>
      <c r="Q40" s="82">
        <f t="shared" si="3"/>
        <v>1850</v>
      </c>
      <c r="R40" s="82">
        <f t="shared" si="4"/>
        <v>50</v>
      </c>
      <c r="S40" s="82">
        <f t="shared" si="5"/>
        <v>1850</v>
      </c>
      <c r="T40" s="82">
        <f t="shared" si="6"/>
        <v>50</v>
      </c>
      <c r="U40" s="82">
        <f t="shared" si="7"/>
        <v>1850</v>
      </c>
    </row>
    <row r="41" spans="2:21" ht="24.75" customHeight="1">
      <c r="B41" s="7" t="s">
        <v>82</v>
      </c>
      <c r="C41" s="88">
        <v>26</v>
      </c>
      <c r="D41" s="157">
        <v>620</v>
      </c>
      <c r="E41" s="88">
        <v>26</v>
      </c>
      <c r="F41" s="158">
        <v>620</v>
      </c>
      <c r="G41" s="88">
        <v>26</v>
      </c>
      <c r="H41" s="158">
        <v>620</v>
      </c>
      <c r="I41" s="86">
        <v>0</v>
      </c>
      <c r="J41" s="92">
        <v>0</v>
      </c>
      <c r="K41" s="85">
        <v>0</v>
      </c>
      <c r="L41" s="154">
        <v>0</v>
      </c>
      <c r="M41" s="85">
        <v>0</v>
      </c>
      <c r="N41" s="156">
        <v>0</v>
      </c>
      <c r="O41" s="169"/>
      <c r="P41" s="82">
        <f t="shared" si="8"/>
        <v>26</v>
      </c>
      <c r="Q41" s="82">
        <f aca="true" t="shared" si="9" ref="Q41:U43">SUM(D41,J41)</f>
        <v>620</v>
      </c>
      <c r="R41" s="82">
        <f t="shared" si="9"/>
        <v>26</v>
      </c>
      <c r="S41" s="82">
        <f t="shared" si="9"/>
        <v>620</v>
      </c>
      <c r="T41" s="82">
        <f t="shared" si="9"/>
        <v>26</v>
      </c>
      <c r="U41" s="82">
        <f t="shared" si="9"/>
        <v>620</v>
      </c>
    </row>
    <row r="42" spans="2:21" ht="24.75" customHeight="1">
      <c r="B42" s="7" t="s">
        <v>92</v>
      </c>
      <c r="C42" s="85">
        <v>8</v>
      </c>
      <c r="D42" s="92">
        <v>169</v>
      </c>
      <c r="E42" s="85">
        <v>8</v>
      </c>
      <c r="F42" s="154">
        <v>178</v>
      </c>
      <c r="G42" s="85">
        <v>9</v>
      </c>
      <c r="H42" s="154">
        <v>188</v>
      </c>
      <c r="I42" s="86">
        <v>0</v>
      </c>
      <c r="J42" s="92">
        <v>0</v>
      </c>
      <c r="K42" s="85">
        <v>0</v>
      </c>
      <c r="L42" s="154">
        <v>0</v>
      </c>
      <c r="M42" s="85">
        <v>0</v>
      </c>
      <c r="N42" s="156">
        <v>0</v>
      </c>
      <c r="O42" s="169"/>
      <c r="P42" s="82">
        <f t="shared" si="8"/>
        <v>8</v>
      </c>
      <c r="Q42" s="82">
        <f t="shared" si="9"/>
        <v>169</v>
      </c>
      <c r="R42" s="82">
        <f t="shared" si="9"/>
        <v>8</v>
      </c>
      <c r="S42" s="82">
        <f t="shared" si="9"/>
        <v>178</v>
      </c>
      <c r="T42" s="82">
        <f t="shared" si="9"/>
        <v>9</v>
      </c>
      <c r="U42" s="82">
        <f t="shared" si="9"/>
        <v>188</v>
      </c>
    </row>
    <row r="43" spans="2:21" ht="24.75" customHeight="1">
      <c r="B43" s="7" t="s">
        <v>115</v>
      </c>
      <c r="C43" s="85">
        <v>87</v>
      </c>
      <c r="D43" s="92">
        <v>2273</v>
      </c>
      <c r="E43" s="85">
        <v>83</v>
      </c>
      <c r="F43" s="154">
        <v>2285</v>
      </c>
      <c r="G43" s="85">
        <v>79</v>
      </c>
      <c r="H43" s="154">
        <v>2298</v>
      </c>
      <c r="I43" s="86">
        <v>0</v>
      </c>
      <c r="J43" s="92">
        <v>0</v>
      </c>
      <c r="K43" s="85">
        <v>0</v>
      </c>
      <c r="L43" s="154">
        <v>0</v>
      </c>
      <c r="M43" s="85">
        <v>0</v>
      </c>
      <c r="N43" s="156">
        <v>0</v>
      </c>
      <c r="O43" s="169"/>
      <c r="P43" s="82">
        <f t="shared" si="8"/>
        <v>87</v>
      </c>
      <c r="Q43" s="82">
        <f t="shared" si="9"/>
        <v>2273</v>
      </c>
      <c r="R43" s="82">
        <f t="shared" si="9"/>
        <v>83</v>
      </c>
      <c r="S43" s="82">
        <f t="shared" si="9"/>
        <v>2285</v>
      </c>
      <c r="T43" s="82">
        <f t="shared" si="9"/>
        <v>79</v>
      </c>
      <c r="U43" s="82">
        <f t="shared" si="9"/>
        <v>2298</v>
      </c>
    </row>
    <row r="44" spans="2:21" ht="24.75" customHeight="1">
      <c r="B44" s="7" t="s">
        <v>105</v>
      </c>
      <c r="C44" s="85">
        <v>36</v>
      </c>
      <c r="D44" s="92">
        <v>1283</v>
      </c>
      <c r="E44" s="85">
        <v>37</v>
      </c>
      <c r="F44" s="154">
        <v>1319</v>
      </c>
      <c r="G44" s="85">
        <v>37</v>
      </c>
      <c r="H44" s="154">
        <v>1319</v>
      </c>
      <c r="I44" s="86">
        <v>1</v>
      </c>
      <c r="J44" s="92">
        <v>25</v>
      </c>
      <c r="K44" s="85">
        <v>1</v>
      </c>
      <c r="L44" s="154">
        <v>25</v>
      </c>
      <c r="M44" s="85">
        <v>1</v>
      </c>
      <c r="N44" s="156">
        <v>25</v>
      </c>
      <c r="O44" s="169"/>
      <c r="P44" s="82">
        <f t="shared" si="8"/>
        <v>37</v>
      </c>
      <c r="Q44" s="82">
        <f t="shared" si="3"/>
        <v>1308</v>
      </c>
      <c r="R44" s="82">
        <f t="shared" si="4"/>
        <v>38</v>
      </c>
      <c r="S44" s="82">
        <f t="shared" si="5"/>
        <v>1344</v>
      </c>
      <c r="T44" s="82">
        <f t="shared" si="6"/>
        <v>38</v>
      </c>
      <c r="U44" s="82">
        <f t="shared" si="7"/>
        <v>1344</v>
      </c>
    </row>
    <row r="45" spans="2:21" ht="24.75" customHeight="1">
      <c r="B45" s="7" t="s">
        <v>107</v>
      </c>
      <c r="C45" s="85">
        <v>37</v>
      </c>
      <c r="D45" s="92">
        <v>646.2990840302667</v>
      </c>
      <c r="E45" s="85">
        <v>40</v>
      </c>
      <c r="F45" s="154">
        <v>698.7017124651533</v>
      </c>
      <c r="G45" s="85">
        <v>43</v>
      </c>
      <c r="H45" s="154">
        <v>751.1043409000398</v>
      </c>
      <c r="I45" s="86">
        <v>0</v>
      </c>
      <c r="J45" s="92">
        <v>0</v>
      </c>
      <c r="K45" s="85">
        <v>0</v>
      </c>
      <c r="L45" s="154">
        <v>0</v>
      </c>
      <c r="M45" s="85">
        <v>0</v>
      </c>
      <c r="N45" s="156">
        <v>0</v>
      </c>
      <c r="O45" s="169"/>
      <c r="P45" s="82">
        <f t="shared" si="8"/>
        <v>37</v>
      </c>
      <c r="Q45" s="82">
        <f t="shared" si="3"/>
        <v>646.2990840302667</v>
      </c>
      <c r="R45" s="82">
        <f t="shared" si="4"/>
        <v>40</v>
      </c>
      <c r="S45" s="82">
        <f t="shared" si="5"/>
        <v>698.7017124651533</v>
      </c>
      <c r="T45" s="82">
        <f t="shared" si="6"/>
        <v>43</v>
      </c>
      <c r="U45" s="82">
        <f t="shared" si="7"/>
        <v>751.1043409000398</v>
      </c>
    </row>
    <row r="46" spans="2:21" ht="24.75" customHeight="1">
      <c r="B46" s="7" t="s">
        <v>108</v>
      </c>
      <c r="C46" s="85">
        <v>22</v>
      </c>
      <c r="D46" s="92">
        <v>555</v>
      </c>
      <c r="E46" s="85">
        <v>22</v>
      </c>
      <c r="F46" s="154">
        <v>555</v>
      </c>
      <c r="G46" s="85">
        <v>22</v>
      </c>
      <c r="H46" s="154">
        <v>555</v>
      </c>
      <c r="I46" s="86">
        <v>0</v>
      </c>
      <c r="J46" s="92">
        <v>0</v>
      </c>
      <c r="K46" s="85">
        <v>0</v>
      </c>
      <c r="L46" s="154">
        <v>0</v>
      </c>
      <c r="M46" s="85">
        <v>0</v>
      </c>
      <c r="N46" s="156">
        <v>0</v>
      </c>
      <c r="O46" s="169"/>
      <c r="P46" s="82">
        <f t="shared" si="8"/>
        <v>22</v>
      </c>
      <c r="Q46" s="82">
        <f t="shared" si="3"/>
        <v>555</v>
      </c>
      <c r="R46" s="82">
        <f t="shared" si="4"/>
        <v>22</v>
      </c>
      <c r="S46" s="82">
        <f t="shared" si="5"/>
        <v>555</v>
      </c>
      <c r="T46" s="82">
        <f t="shared" si="6"/>
        <v>22</v>
      </c>
      <c r="U46" s="82">
        <f t="shared" si="7"/>
        <v>555</v>
      </c>
    </row>
    <row r="47" spans="2:21" ht="24.75" customHeight="1">
      <c r="B47" s="7" t="s">
        <v>120</v>
      </c>
      <c r="C47" s="85">
        <v>26</v>
      </c>
      <c r="D47" s="92">
        <v>827</v>
      </c>
      <c r="E47" s="85">
        <v>26</v>
      </c>
      <c r="F47" s="154">
        <v>827</v>
      </c>
      <c r="G47" s="85">
        <v>26</v>
      </c>
      <c r="H47" s="154">
        <v>827</v>
      </c>
      <c r="I47" s="86">
        <v>0</v>
      </c>
      <c r="J47" s="92">
        <v>0</v>
      </c>
      <c r="K47" s="85">
        <v>0</v>
      </c>
      <c r="L47" s="154">
        <v>0</v>
      </c>
      <c r="M47" s="85">
        <v>0</v>
      </c>
      <c r="N47" s="156">
        <v>0</v>
      </c>
      <c r="O47" s="169"/>
      <c r="P47" s="82">
        <f t="shared" si="8"/>
        <v>26</v>
      </c>
      <c r="Q47" s="82">
        <f t="shared" si="3"/>
        <v>827</v>
      </c>
      <c r="R47" s="82">
        <f t="shared" si="4"/>
        <v>26</v>
      </c>
      <c r="S47" s="82">
        <f t="shared" si="5"/>
        <v>827</v>
      </c>
      <c r="T47" s="82">
        <f t="shared" si="6"/>
        <v>26</v>
      </c>
      <c r="U47" s="82">
        <f t="shared" si="7"/>
        <v>827</v>
      </c>
    </row>
    <row r="48" spans="2:21" ht="24.75" customHeight="1">
      <c r="B48" s="7" t="s">
        <v>81</v>
      </c>
      <c r="C48" s="85">
        <v>12</v>
      </c>
      <c r="D48" s="92">
        <v>228</v>
      </c>
      <c r="E48" s="85">
        <v>13</v>
      </c>
      <c r="F48" s="154">
        <v>260</v>
      </c>
      <c r="G48" s="85">
        <v>14</v>
      </c>
      <c r="H48" s="154">
        <v>308</v>
      </c>
      <c r="I48" s="86">
        <v>0</v>
      </c>
      <c r="J48" s="92">
        <v>0</v>
      </c>
      <c r="K48" s="85">
        <v>0</v>
      </c>
      <c r="L48" s="154">
        <v>0</v>
      </c>
      <c r="M48" s="85">
        <v>0</v>
      </c>
      <c r="N48" s="156">
        <v>0</v>
      </c>
      <c r="O48" s="169"/>
      <c r="P48" s="82">
        <f t="shared" si="8"/>
        <v>12</v>
      </c>
      <c r="Q48" s="82">
        <f aca="true" t="shared" si="10" ref="Q48:U49">SUM(D48,J48)</f>
        <v>228</v>
      </c>
      <c r="R48" s="82">
        <f t="shared" si="10"/>
        <v>13</v>
      </c>
      <c r="S48" s="82">
        <f t="shared" si="10"/>
        <v>260</v>
      </c>
      <c r="T48" s="82">
        <f t="shared" si="10"/>
        <v>14</v>
      </c>
      <c r="U48" s="82">
        <f t="shared" si="10"/>
        <v>308</v>
      </c>
    </row>
    <row r="49" spans="2:21" ht="24.75" customHeight="1">
      <c r="B49" s="7" t="s">
        <v>118</v>
      </c>
      <c r="C49" s="88">
        <v>5</v>
      </c>
      <c r="D49" s="157">
        <v>197</v>
      </c>
      <c r="E49" s="88">
        <v>6</v>
      </c>
      <c r="F49" s="158">
        <v>237</v>
      </c>
      <c r="G49" s="88">
        <v>6</v>
      </c>
      <c r="H49" s="158">
        <v>237</v>
      </c>
      <c r="I49" s="89">
        <v>0</v>
      </c>
      <c r="J49" s="157">
        <v>0</v>
      </c>
      <c r="K49" s="88">
        <v>0</v>
      </c>
      <c r="L49" s="158">
        <v>0</v>
      </c>
      <c r="M49" s="88">
        <v>0</v>
      </c>
      <c r="N49" s="160">
        <v>0</v>
      </c>
      <c r="O49" s="170"/>
      <c r="P49" s="82">
        <f t="shared" si="8"/>
        <v>5</v>
      </c>
      <c r="Q49" s="82">
        <f t="shared" si="10"/>
        <v>197</v>
      </c>
      <c r="R49" s="82">
        <f t="shared" si="10"/>
        <v>6</v>
      </c>
      <c r="S49" s="82">
        <f t="shared" si="10"/>
        <v>237</v>
      </c>
      <c r="T49" s="82">
        <f t="shared" si="10"/>
        <v>6</v>
      </c>
      <c r="U49" s="82">
        <f t="shared" si="10"/>
        <v>237</v>
      </c>
    </row>
    <row r="50" spans="2:21" ht="24.75" customHeight="1" thickBot="1">
      <c r="B50" s="8" t="s">
        <v>85</v>
      </c>
      <c r="C50" s="93">
        <v>8</v>
      </c>
      <c r="D50" s="161">
        <v>211</v>
      </c>
      <c r="E50" s="93">
        <v>8</v>
      </c>
      <c r="F50" s="162">
        <v>211</v>
      </c>
      <c r="G50" s="93">
        <v>8</v>
      </c>
      <c r="H50" s="162">
        <v>211</v>
      </c>
      <c r="I50" s="94">
        <v>0</v>
      </c>
      <c r="J50" s="161">
        <v>0</v>
      </c>
      <c r="K50" s="93">
        <v>0</v>
      </c>
      <c r="L50" s="162">
        <v>0</v>
      </c>
      <c r="M50" s="93">
        <v>0</v>
      </c>
      <c r="N50" s="164">
        <v>0</v>
      </c>
      <c r="O50" s="169"/>
      <c r="P50" s="82">
        <f t="shared" si="8"/>
        <v>8</v>
      </c>
      <c r="Q50" s="82">
        <f t="shared" si="3"/>
        <v>211</v>
      </c>
      <c r="R50" s="82">
        <f t="shared" si="4"/>
        <v>8</v>
      </c>
      <c r="S50" s="82">
        <f t="shared" si="5"/>
        <v>211</v>
      </c>
      <c r="T50" s="82">
        <f t="shared" si="6"/>
        <v>8</v>
      </c>
      <c r="U50" s="82">
        <f t="shared" si="7"/>
        <v>211</v>
      </c>
    </row>
    <row r="51" spans="2:15" s="10" customFormat="1" ht="37.5" customHeight="1" thickBot="1">
      <c r="B51" s="11" t="s">
        <v>43</v>
      </c>
      <c r="C51" s="35">
        <f>SUM(C8:C50)</f>
        <v>3624</v>
      </c>
      <c r="D51" s="36">
        <f aca="true" t="shared" si="11" ref="D51:N51">SUM(D8:D50)</f>
        <v>95370.29908403027</v>
      </c>
      <c r="E51" s="35">
        <f t="shared" si="11"/>
        <v>3682</v>
      </c>
      <c r="F51" s="36">
        <f t="shared" si="11"/>
        <v>97044.70171246515</v>
      </c>
      <c r="G51" s="35">
        <f t="shared" si="11"/>
        <v>3746</v>
      </c>
      <c r="H51" s="36">
        <f t="shared" si="11"/>
        <v>98742.10434090004</v>
      </c>
      <c r="I51" s="37">
        <f t="shared" si="11"/>
        <v>31</v>
      </c>
      <c r="J51" s="36">
        <f t="shared" si="11"/>
        <v>520</v>
      </c>
      <c r="K51" s="35">
        <f t="shared" si="11"/>
        <v>32</v>
      </c>
      <c r="L51" s="36">
        <f t="shared" si="11"/>
        <v>532</v>
      </c>
      <c r="M51" s="35">
        <f t="shared" si="11"/>
        <v>33</v>
      </c>
      <c r="N51" s="153">
        <f t="shared" si="11"/>
        <v>544</v>
      </c>
      <c r="O51" s="214"/>
    </row>
    <row r="52" spans="2:15" ht="24" customHeight="1">
      <c r="B52" s="97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</sheetData>
  <sheetProtection/>
  <mergeCells count="11">
    <mergeCell ref="M6:N6"/>
    <mergeCell ref="J3:N3"/>
    <mergeCell ref="B4:B7"/>
    <mergeCell ref="C4:N4"/>
    <mergeCell ref="C5:H5"/>
    <mergeCell ref="I5:N5"/>
    <mergeCell ref="C6:D6"/>
    <mergeCell ref="E6:F6"/>
    <mergeCell ref="G6:H6"/>
    <mergeCell ref="I6:J6"/>
    <mergeCell ref="K6:L6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2"/>
  <sheetViews>
    <sheetView view="pageBreakPreview" zoomScale="60" zoomScaleNormal="75" zoomScalePageLayoutView="0" workbookViewId="0" topLeftCell="A1">
      <pane xSplit="2" ySplit="7" topLeftCell="K44" activePane="bottomRight" state="frozen"/>
      <selection pane="topLeft" activeCell="A42" sqref="A42:IV42"/>
      <selection pane="topRight" activeCell="A42" sqref="A42:IV42"/>
      <selection pane="bottomLeft" activeCell="A42" sqref="A42:IV42"/>
      <selection pane="bottomRight" activeCell="U4" sqref="U4:U7"/>
    </sheetView>
  </sheetViews>
  <sheetFormatPr defaultColWidth="9.00390625" defaultRowHeight="13.5"/>
  <cols>
    <col min="1" max="1" width="19.625" style="9" customWidth="1"/>
    <col min="2" max="21" width="17.625" style="9" customWidth="1"/>
    <col min="22" max="16384" width="9.00390625" style="9" customWidth="1"/>
  </cols>
  <sheetData>
    <row r="1" ht="36" customHeight="1">
      <c r="B1" s="53" t="s">
        <v>61</v>
      </c>
    </row>
    <row r="2" ht="32.25" customHeight="1">
      <c r="B2" s="54" t="s">
        <v>77</v>
      </c>
    </row>
    <row r="3" spans="2:21" s="2" customFormat="1" ht="25.5" customHeight="1" thickBot="1">
      <c r="B3" s="18"/>
      <c r="C3" s="18"/>
      <c r="D3" s="18"/>
      <c r="E3" s="18"/>
      <c r="F3" s="18"/>
      <c r="G3" s="18"/>
      <c r="L3" s="256"/>
      <c r="M3" s="256"/>
      <c r="N3" s="256"/>
      <c r="P3" s="224"/>
      <c r="Q3" s="257"/>
      <c r="R3" s="257"/>
      <c r="S3" s="257"/>
      <c r="T3" s="257"/>
      <c r="U3" s="213"/>
    </row>
    <row r="4" spans="2:21" s="2" customFormat="1" ht="31.5" customHeight="1" thickBot="1">
      <c r="B4" s="258" t="s">
        <v>42</v>
      </c>
      <c r="C4" s="262" t="s">
        <v>53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  <c r="U4" s="210"/>
    </row>
    <row r="5" spans="2:21" s="2" customFormat="1" ht="33.75" customHeight="1" thickBot="1">
      <c r="B5" s="259"/>
      <c r="C5" s="246" t="s">
        <v>50</v>
      </c>
      <c r="D5" s="247"/>
      <c r="E5" s="248"/>
      <c r="F5" s="248"/>
      <c r="G5" s="249"/>
      <c r="H5" s="249"/>
      <c r="I5" s="251" t="s">
        <v>51</v>
      </c>
      <c r="J5" s="252"/>
      <c r="K5" s="253"/>
      <c r="L5" s="253"/>
      <c r="M5" s="254"/>
      <c r="N5" s="255"/>
      <c r="O5" s="247" t="s">
        <v>54</v>
      </c>
      <c r="P5" s="247"/>
      <c r="Q5" s="248"/>
      <c r="R5" s="248"/>
      <c r="S5" s="249"/>
      <c r="T5" s="250"/>
      <c r="U5" s="210"/>
    </row>
    <row r="6" spans="2:21" s="2" customFormat="1" ht="33.75" customHeight="1">
      <c r="B6" s="260"/>
      <c r="C6" s="228" t="s">
        <v>68</v>
      </c>
      <c r="D6" s="226"/>
      <c r="E6" s="222" t="s">
        <v>70</v>
      </c>
      <c r="F6" s="227"/>
      <c r="G6" s="222" t="s">
        <v>72</v>
      </c>
      <c r="H6" s="242"/>
      <c r="I6" s="225" t="s">
        <v>68</v>
      </c>
      <c r="J6" s="226"/>
      <c r="K6" s="222" t="s">
        <v>70</v>
      </c>
      <c r="L6" s="227"/>
      <c r="M6" s="222" t="s">
        <v>72</v>
      </c>
      <c r="N6" s="242"/>
      <c r="O6" s="225" t="s">
        <v>68</v>
      </c>
      <c r="P6" s="226"/>
      <c r="Q6" s="222" t="s">
        <v>70</v>
      </c>
      <c r="R6" s="227"/>
      <c r="S6" s="228" t="s">
        <v>72</v>
      </c>
      <c r="T6" s="226"/>
      <c r="U6" s="211"/>
    </row>
    <row r="7" spans="2:21" s="2" customFormat="1" ht="42" customHeight="1" thickBot="1">
      <c r="B7" s="261"/>
      <c r="C7" s="12" t="s">
        <v>57</v>
      </c>
      <c r="D7" s="13" t="s">
        <v>73</v>
      </c>
      <c r="E7" s="12" t="s">
        <v>57</v>
      </c>
      <c r="F7" s="13" t="s">
        <v>73</v>
      </c>
      <c r="G7" s="12" t="s">
        <v>57</v>
      </c>
      <c r="H7" s="13" t="s">
        <v>73</v>
      </c>
      <c r="I7" s="17" t="s">
        <v>57</v>
      </c>
      <c r="J7" s="13" t="s">
        <v>73</v>
      </c>
      <c r="K7" s="12" t="s">
        <v>57</v>
      </c>
      <c r="L7" s="13" t="s">
        <v>73</v>
      </c>
      <c r="M7" s="12" t="s">
        <v>57</v>
      </c>
      <c r="N7" s="15" t="s">
        <v>73</v>
      </c>
      <c r="O7" s="16" t="s">
        <v>57</v>
      </c>
      <c r="P7" s="13" t="s">
        <v>73</v>
      </c>
      <c r="Q7" s="12" t="s">
        <v>57</v>
      </c>
      <c r="R7" s="13" t="s">
        <v>73</v>
      </c>
      <c r="S7" s="12" t="s">
        <v>57</v>
      </c>
      <c r="T7" s="14" t="s">
        <v>73</v>
      </c>
      <c r="U7" s="215"/>
    </row>
    <row r="8" spans="2:27" ht="24.75" customHeight="1">
      <c r="B8" s="6" t="s">
        <v>88</v>
      </c>
      <c r="C8" s="85">
        <v>396</v>
      </c>
      <c r="D8" s="92">
        <f>9061-1</f>
        <v>9060</v>
      </c>
      <c r="E8" s="85">
        <v>459</v>
      </c>
      <c r="F8" s="154">
        <f>10637+1</f>
        <v>10638</v>
      </c>
      <c r="G8" s="85">
        <v>533</v>
      </c>
      <c r="H8" s="154">
        <v>12488</v>
      </c>
      <c r="I8" s="86">
        <v>38</v>
      </c>
      <c r="J8" s="92">
        <v>520</v>
      </c>
      <c r="K8" s="85">
        <v>44</v>
      </c>
      <c r="L8" s="154">
        <v>610</v>
      </c>
      <c r="M8" s="85">
        <v>51</v>
      </c>
      <c r="N8" s="155">
        <v>716</v>
      </c>
      <c r="O8" s="87">
        <v>2</v>
      </c>
      <c r="P8" s="92">
        <v>48</v>
      </c>
      <c r="Q8" s="85">
        <v>3</v>
      </c>
      <c r="R8" s="154">
        <v>56</v>
      </c>
      <c r="S8" s="85">
        <v>3</v>
      </c>
      <c r="T8" s="156">
        <v>66</v>
      </c>
      <c r="U8" s="169"/>
      <c r="V8" s="82">
        <f aca="true" t="shared" si="0" ref="V8:AA10">SUM(C8,I8,O8)</f>
        <v>436</v>
      </c>
      <c r="W8" s="82">
        <f t="shared" si="0"/>
        <v>9628</v>
      </c>
      <c r="X8" s="82">
        <f t="shared" si="0"/>
        <v>506</v>
      </c>
      <c r="Y8" s="82">
        <f t="shared" si="0"/>
        <v>11304</v>
      </c>
      <c r="Z8" s="82">
        <f t="shared" si="0"/>
        <v>587</v>
      </c>
      <c r="AA8" s="82">
        <f t="shared" si="0"/>
        <v>13270</v>
      </c>
    </row>
    <row r="9" spans="2:27" ht="24.75" customHeight="1">
      <c r="B9" s="7" t="s">
        <v>89</v>
      </c>
      <c r="C9" s="85">
        <v>0</v>
      </c>
      <c r="D9" s="92">
        <v>0</v>
      </c>
      <c r="E9" s="85">
        <v>0</v>
      </c>
      <c r="F9" s="154">
        <v>0</v>
      </c>
      <c r="G9" s="85">
        <v>0</v>
      </c>
      <c r="H9" s="154">
        <v>0</v>
      </c>
      <c r="I9" s="86">
        <v>0</v>
      </c>
      <c r="J9" s="92">
        <v>0</v>
      </c>
      <c r="K9" s="85">
        <v>0</v>
      </c>
      <c r="L9" s="154">
        <v>0</v>
      </c>
      <c r="M9" s="85">
        <v>0</v>
      </c>
      <c r="N9" s="155">
        <v>0</v>
      </c>
      <c r="O9" s="87">
        <v>0</v>
      </c>
      <c r="P9" s="92">
        <v>0</v>
      </c>
      <c r="Q9" s="85">
        <v>0</v>
      </c>
      <c r="R9" s="154">
        <v>0</v>
      </c>
      <c r="S9" s="85">
        <v>0</v>
      </c>
      <c r="T9" s="156">
        <v>0</v>
      </c>
      <c r="U9" s="169"/>
      <c r="V9" s="82">
        <f t="shared" si="0"/>
        <v>0</v>
      </c>
      <c r="W9" s="82">
        <f t="shared" si="0"/>
        <v>0</v>
      </c>
      <c r="X9" s="82">
        <f t="shared" si="0"/>
        <v>0</v>
      </c>
      <c r="Y9" s="82">
        <f t="shared" si="0"/>
        <v>0</v>
      </c>
      <c r="Z9" s="82">
        <f t="shared" si="0"/>
        <v>0</v>
      </c>
      <c r="AA9" s="82">
        <f t="shared" si="0"/>
        <v>0</v>
      </c>
    </row>
    <row r="10" spans="2:27" ht="24.75" customHeight="1">
      <c r="B10" s="7" t="s">
        <v>91</v>
      </c>
      <c r="C10" s="88">
        <v>5</v>
      </c>
      <c r="D10" s="157">
        <v>85</v>
      </c>
      <c r="E10" s="88">
        <v>5</v>
      </c>
      <c r="F10" s="158">
        <v>85</v>
      </c>
      <c r="G10" s="88">
        <v>5</v>
      </c>
      <c r="H10" s="158">
        <v>85</v>
      </c>
      <c r="I10" s="89">
        <v>1</v>
      </c>
      <c r="J10" s="157">
        <v>17</v>
      </c>
      <c r="K10" s="88">
        <v>1</v>
      </c>
      <c r="L10" s="158">
        <v>17</v>
      </c>
      <c r="M10" s="88">
        <v>1</v>
      </c>
      <c r="N10" s="159">
        <v>17</v>
      </c>
      <c r="O10" s="90">
        <v>1</v>
      </c>
      <c r="P10" s="157">
        <v>17</v>
      </c>
      <c r="Q10" s="88">
        <v>1</v>
      </c>
      <c r="R10" s="158">
        <v>17</v>
      </c>
      <c r="S10" s="88">
        <v>1</v>
      </c>
      <c r="T10" s="160">
        <v>17</v>
      </c>
      <c r="U10" s="170"/>
      <c r="V10" s="82">
        <f t="shared" si="0"/>
        <v>7</v>
      </c>
      <c r="W10" s="82">
        <f>SUM(D10,J10,P10)</f>
        <v>119</v>
      </c>
      <c r="X10" s="82">
        <f>SUM(E10,K10,Q10)</f>
        <v>7</v>
      </c>
      <c r="Y10" s="82">
        <f>SUM(F10,L10,R10)</f>
        <v>119</v>
      </c>
      <c r="Z10" s="82">
        <f>SUM(G10,M10,S10)</f>
        <v>7</v>
      </c>
      <c r="AA10" s="82">
        <f>SUM(H10,N10,T10)</f>
        <v>119</v>
      </c>
    </row>
    <row r="11" spans="2:27" ht="24.75" customHeight="1">
      <c r="B11" s="7" t="s">
        <v>83</v>
      </c>
      <c r="C11" s="85">
        <v>1</v>
      </c>
      <c r="D11" s="92">
        <v>10</v>
      </c>
      <c r="E11" s="85">
        <v>1</v>
      </c>
      <c r="F11" s="154">
        <v>10</v>
      </c>
      <c r="G11" s="85">
        <v>1</v>
      </c>
      <c r="H11" s="154">
        <v>10</v>
      </c>
      <c r="I11" s="86">
        <v>1</v>
      </c>
      <c r="J11" s="92">
        <v>10</v>
      </c>
      <c r="K11" s="85">
        <v>1</v>
      </c>
      <c r="L11" s="154">
        <v>10</v>
      </c>
      <c r="M11" s="85">
        <v>1</v>
      </c>
      <c r="N11" s="155">
        <v>10</v>
      </c>
      <c r="O11" s="87">
        <v>0</v>
      </c>
      <c r="P11" s="92">
        <v>0</v>
      </c>
      <c r="Q11" s="85">
        <v>0</v>
      </c>
      <c r="R11" s="154">
        <v>0</v>
      </c>
      <c r="S11" s="85">
        <v>0</v>
      </c>
      <c r="T11" s="156">
        <v>0</v>
      </c>
      <c r="U11" s="169"/>
      <c r="V11" s="82">
        <f aca="true" t="shared" si="1" ref="V11:AA12">SUM(C11,I11,O11)</f>
        <v>2</v>
      </c>
      <c r="W11" s="82">
        <f t="shared" si="1"/>
        <v>20</v>
      </c>
      <c r="X11" s="82">
        <f t="shared" si="1"/>
        <v>2</v>
      </c>
      <c r="Y11" s="82">
        <f t="shared" si="1"/>
        <v>20</v>
      </c>
      <c r="Z11" s="82">
        <f t="shared" si="1"/>
        <v>2</v>
      </c>
      <c r="AA11" s="82">
        <f t="shared" si="1"/>
        <v>20</v>
      </c>
    </row>
    <row r="12" spans="2:27" ht="24.75" customHeight="1">
      <c r="B12" s="7" t="s">
        <v>119</v>
      </c>
      <c r="C12" s="85">
        <v>0</v>
      </c>
      <c r="D12" s="92">
        <v>0</v>
      </c>
      <c r="E12" s="85">
        <v>0</v>
      </c>
      <c r="F12" s="154">
        <v>0</v>
      </c>
      <c r="G12" s="85">
        <v>0</v>
      </c>
      <c r="H12" s="154">
        <v>0</v>
      </c>
      <c r="I12" s="86">
        <v>0</v>
      </c>
      <c r="J12" s="92">
        <v>0</v>
      </c>
      <c r="K12" s="85">
        <v>0</v>
      </c>
      <c r="L12" s="154">
        <v>0</v>
      </c>
      <c r="M12" s="85">
        <v>0</v>
      </c>
      <c r="N12" s="155">
        <v>0</v>
      </c>
      <c r="O12" s="87">
        <v>0</v>
      </c>
      <c r="P12" s="92">
        <v>0</v>
      </c>
      <c r="Q12" s="85">
        <v>0</v>
      </c>
      <c r="R12" s="154">
        <v>0</v>
      </c>
      <c r="S12" s="85">
        <v>0</v>
      </c>
      <c r="T12" s="156">
        <v>0</v>
      </c>
      <c r="U12" s="169"/>
      <c r="V12" s="82">
        <f t="shared" si="1"/>
        <v>0</v>
      </c>
      <c r="W12" s="82">
        <f t="shared" si="1"/>
        <v>0</v>
      </c>
      <c r="X12" s="82">
        <f t="shared" si="1"/>
        <v>0</v>
      </c>
      <c r="Y12" s="82">
        <f t="shared" si="1"/>
        <v>0</v>
      </c>
      <c r="Z12" s="82">
        <f t="shared" si="1"/>
        <v>0</v>
      </c>
      <c r="AA12" s="82">
        <f t="shared" si="1"/>
        <v>0</v>
      </c>
    </row>
    <row r="13" spans="2:27" ht="24.75" customHeight="1">
      <c r="B13" s="7" t="s">
        <v>87</v>
      </c>
      <c r="C13" s="85">
        <v>10</v>
      </c>
      <c r="D13" s="92">
        <v>889</v>
      </c>
      <c r="E13" s="85">
        <v>10</v>
      </c>
      <c r="F13" s="154">
        <v>889</v>
      </c>
      <c r="G13" s="85">
        <v>10</v>
      </c>
      <c r="H13" s="154">
        <v>889</v>
      </c>
      <c r="I13" s="86">
        <v>2</v>
      </c>
      <c r="J13" s="92">
        <v>50</v>
      </c>
      <c r="K13" s="85">
        <v>2</v>
      </c>
      <c r="L13" s="154">
        <v>50</v>
      </c>
      <c r="M13" s="85">
        <v>2</v>
      </c>
      <c r="N13" s="155">
        <v>50</v>
      </c>
      <c r="O13" s="87">
        <v>0</v>
      </c>
      <c r="P13" s="92">
        <v>0</v>
      </c>
      <c r="Q13" s="85">
        <v>0</v>
      </c>
      <c r="R13" s="154">
        <v>0</v>
      </c>
      <c r="S13" s="85">
        <v>0</v>
      </c>
      <c r="T13" s="156">
        <v>0</v>
      </c>
      <c r="U13" s="169"/>
      <c r="V13" s="82">
        <f aca="true" t="shared" si="2" ref="V13:V29">SUM(C13,I13,O13)</f>
        <v>12</v>
      </c>
      <c r="W13" s="82">
        <f aca="true" t="shared" si="3" ref="W13:W50">SUM(D13,J13,P13)</f>
        <v>939</v>
      </c>
      <c r="X13" s="82">
        <f aca="true" t="shared" si="4" ref="X13:X50">SUM(E13,K13,Q13)</f>
        <v>12</v>
      </c>
      <c r="Y13" s="82">
        <f aca="true" t="shared" si="5" ref="Y13:Y50">SUM(F13,L13,R13)</f>
        <v>939</v>
      </c>
      <c r="Z13" s="82">
        <f aca="true" t="shared" si="6" ref="Z13:Z50">SUM(G13,M13,S13)</f>
        <v>12</v>
      </c>
      <c r="AA13" s="82">
        <f aca="true" t="shared" si="7" ref="AA13:AA50">SUM(H13,N13,T13)</f>
        <v>939</v>
      </c>
    </row>
    <row r="14" spans="2:27" ht="24.75" customHeight="1">
      <c r="B14" s="7" t="s">
        <v>97</v>
      </c>
      <c r="C14" s="85">
        <v>204</v>
      </c>
      <c r="D14" s="92">
        <v>5052</v>
      </c>
      <c r="E14" s="85">
        <v>236</v>
      </c>
      <c r="F14" s="154">
        <v>5720</v>
      </c>
      <c r="G14" s="85">
        <v>274</v>
      </c>
      <c r="H14" s="154">
        <v>6476</v>
      </c>
      <c r="I14" s="86">
        <v>8</v>
      </c>
      <c r="J14" s="92">
        <v>95</v>
      </c>
      <c r="K14" s="85">
        <v>10</v>
      </c>
      <c r="L14" s="154">
        <v>92</v>
      </c>
      <c r="M14" s="85">
        <v>13</v>
      </c>
      <c r="N14" s="155">
        <v>90</v>
      </c>
      <c r="O14" s="87">
        <v>1</v>
      </c>
      <c r="P14" s="92">
        <v>19</v>
      </c>
      <c r="Q14" s="85">
        <v>1</v>
      </c>
      <c r="R14" s="154">
        <v>18</v>
      </c>
      <c r="S14" s="85">
        <v>1</v>
      </c>
      <c r="T14" s="156">
        <v>17</v>
      </c>
      <c r="U14" s="169"/>
      <c r="V14" s="82">
        <f t="shared" si="2"/>
        <v>213</v>
      </c>
      <c r="W14" s="82">
        <f t="shared" si="3"/>
        <v>5166</v>
      </c>
      <c r="X14" s="82">
        <f t="shared" si="4"/>
        <v>247</v>
      </c>
      <c r="Y14" s="82">
        <f t="shared" si="5"/>
        <v>5830</v>
      </c>
      <c r="Z14" s="82">
        <f t="shared" si="6"/>
        <v>288</v>
      </c>
      <c r="AA14" s="82">
        <f t="shared" si="7"/>
        <v>6583</v>
      </c>
    </row>
    <row r="15" spans="2:27" ht="24.75" customHeight="1">
      <c r="B15" s="7" t="s">
        <v>102</v>
      </c>
      <c r="C15" s="85">
        <v>2</v>
      </c>
      <c r="D15" s="92">
        <v>106</v>
      </c>
      <c r="E15" s="85">
        <v>2</v>
      </c>
      <c r="F15" s="154">
        <v>116</v>
      </c>
      <c r="G15" s="85">
        <v>3</v>
      </c>
      <c r="H15" s="154">
        <v>128</v>
      </c>
      <c r="I15" s="86">
        <v>0</v>
      </c>
      <c r="J15" s="92">
        <v>0</v>
      </c>
      <c r="K15" s="85">
        <v>0</v>
      </c>
      <c r="L15" s="154">
        <v>0</v>
      </c>
      <c r="M15" s="85">
        <v>0</v>
      </c>
      <c r="N15" s="155">
        <v>0</v>
      </c>
      <c r="O15" s="87">
        <v>0</v>
      </c>
      <c r="P15" s="92">
        <v>0</v>
      </c>
      <c r="Q15" s="85">
        <v>0</v>
      </c>
      <c r="R15" s="154">
        <v>0</v>
      </c>
      <c r="S15" s="85">
        <v>0</v>
      </c>
      <c r="T15" s="156">
        <v>0</v>
      </c>
      <c r="U15" s="169"/>
      <c r="V15" s="82">
        <f t="shared" si="2"/>
        <v>2</v>
      </c>
      <c r="W15" s="82">
        <f t="shared" si="3"/>
        <v>106</v>
      </c>
      <c r="X15" s="82">
        <f t="shared" si="4"/>
        <v>2</v>
      </c>
      <c r="Y15" s="82">
        <f t="shared" si="5"/>
        <v>116</v>
      </c>
      <c r="Z15" s="82">
        <f t="shared" si="6"/>
        <v>3</v>
      </c>
      <c r="AA15" s="82">
        <f t="shared" si="7"/>
        <v>128</v>
      </c>
    </row>
    <row r="16" spans="2:27" ht="24.75" customHeight="1">
      <c r="B16" s="7" t="s">
        <v>95</v>
      </c>
      <c r="C16" s="85">
        <v>3</v>
      </c>
      <c r="D16" s="92">
        <v>75</v>
      </c>
      <c r="E16" s="85">
        <v>3</v>
      </c>
      <c r="F16" s="154">
        <v>77</v>
      </c>
      <c r="G16" s="85">
        <v>3</v>
      </c>
      <c r="H16" s="154">
        <v>79</v>
      </c>
      <c r="I16" s="86">
        <v>0</v>
      </c>
      <c r="J16" s="92">
        <v>0</v>
      </c>
      <c r="K16" s="85">
        <v>0</v>
      </c>
      <c r="L16" s="154">
        <v>0</v>
      </c>
      <c r="M16" s="85">
        <v>0</v>
      </c>
      <c r="N16" s="155">
        <v>0</v>
      </c>
      <c r="O16" s="87">
        <v>0</v>
      </c>
      <c r="P16" s="92">
        <v>0</v>
      </c>
      <c r="Q16" s="85">
        <v>0</v>
      </c>
      <c r="R16" s="154">
        <v>0</v>
      </c>
      <c r="S16" s="85">
        <v>0</v>
      </c>
      <c r="T16" s="156">
        <v>0</v>
      </c>
      <c r="U16" s="169"/>
      <c r="V16" s="82">
        <f t="shared" si="2"/>
        <v>3</v>
      </c>
      <c r="W16" s="82">
        <f t="shared" si="3"/>
        <v>75</v>
      </c>
      <c r="X16" s="82">
        <f t="shared" si="4"/>
        <v>3</v>
      </c>
      <c r="Y16" s="82">
        <f t="shared" si="5"/>
        <v>77</v>
      </c>
      <c r="Z16" s="82">
        <f t="shared" si="6"/>
        <v>3</v>
      </c>
      <c r="AA16" s="82">
        <f t="shared" si="7"/>
        <v>79</v>
      </c>
    </row>
    <row r="17" spans="2:27" ht="24.75" customHeight="1">
      <c r="B17" s="7" t="s">
        <v>114</v>
      </c>
      <c r="C17" s="85">
        <v>1</v>
      </c>
      <c r="D17" s="92">
        <v>11</v>
      </c>
      <c r="E17" s="85">
        <v>1</v>
      </c>
      <c r="F17" s="154">
        <v>11</v>
      </c>
      <c r="G17" s="85">
        <v>1</v>
      </c>
      <c r="H17" s="154">
        <v>11</v>
      </c>
      <c r="I17" s="86">
        <v>0</v>
      </c>
      <c r="J17" s="92">
        <v>0</v>
      </c>
      <c r="K17" s="85">
        <v>0</v>
      </c>
      <c r="L17" s="154">
        <v>0</v>
      </c>
      <c r="M17" s="85">
        <v>0</v>
      </c>
      <c r="N17" s="155">
        <v>0</v>
      </c>
      <c r="O17" s="87">
        <v>0</v>
      </c>
      <c r="P17" s="92">
        <v>0</v>
      </c>
      <c r="Q17" s="85">
        <v>0</v>
      </c>
      <c r="R17" s="154">
        <v>0</v>
      </c>
      <c r="S17" s="85">
        <v>0</v>
      </c>
      <c r="T17" s="156">
        <v>0</v>
      </c>
      <c r="U17" s="169"/>
      <c r="V17" s="82">
        <f t="shared" si="2"/>
        <v>1</v>
      </c>
      <c r="W17" s="82">
        <f t="shared" si="3"/>
        <v>11</v>
      </c>
      <c r="X17" s="82">
        <f t="shared" si="4"/>
        <v>1</v>
      </c>
      <c r="Y17" s="82">
        <f t="shared" si="5"/>
        <v>11</v>
      </c>
      <c r="Z17" s="82">
        <f t="shared" si="6"/>
        <v>1</v>
      </c>
      <c r="AA17" s="82">
        <f t="shared" si="7"/>
        <v>11</v>
      </c>
    </row>
    <row r="18" spans="2:27" ht="24.75" customHeight="1">
      <c r="B18" s="7" t="s">
        <v>99</v>
      </c>
      <c r="C18" s="88">
        <v>11</v>
      </c>
      <c r="D18" s="157">
        <v>201</v>
      </c>
      <c r="E18" s="88">
        <v>13</v>
      </c>
      <c r="F18" s="158">
        <v>233</v>
      </c>
      <c r="G18" s="88">
        <v>14</v>
      </c>
      <c r="H18" s="158">
        <v>265</v>
      </c>
      <c r="I18" s="89">
        <v>4</v>
      </c>
      <c r="J18" s="157">
        <v>23</v>
      </c>
      <c r="K18" s="88">
        <v>4</v>
      </c>
      <c r="L18" s="158">
        <v>27</v>
      </c>
      <c r="M18" s="88">
        <v>5</v>
      </c>
      <c r="N18" s="159">
        <v>31</v>
      </c>
      <c r="O18" s="90">
        <v>0</v>
      </c>
      <c r="P18" s="157">
        <v>0</v>
      </c>
      <c r="Q18" s="88">
        <v>0</v>
      </c>
      <c r="R18" s="158">
        <v>0</v>
      </c>
      <c r="S18" s="88">
        <v>0</v>
      </c>
      <c r="T18" s="160">
        <v>0</v>
      </c>
      <c r="U18" s="170"/>
      <c r="V18" s="82">
        <f t="shared" si="2"/>
        <v>15</v>
      </c>
      <c r="W18" s="82">
        <f t="shared" si="3"/>
        <v>224</v>
      </c>
      <c r="X18" s="82">
        <f t="shared" si="4"/>
        <v>17</v>
      </c>
      <c r="Y18" s="82">
        <f t="shared" si="5"/>
        <v>260</v>
      </c>
      <c r="Z18" s="82">
        <f t="shared" si="6"/>
        <v>19</v>
      </c>
      <c r="AA18" s="82">
        <f t="shared" si="7"/>
        <v>296</v>
      </c>
    </row>
    <row r="19" spans="2:27" ht="24.75" customHeight="1">
      <c r="B19" s="7" t="s">
        <v>111</v>
      </c>
      <c r="C19" s="85">
        <v>3</v>
      </c>
      <c r="D19" s="92">
        <v>264</v>
      </c>
      <c r="E19" s="85">
        <v>3</v>
      </c>
      <c r="F19" s="154">
        <v>264</v>
      </c>
      <c r="G19" s="85">
        <v>3</v>
      </c>
      <c r="H19" s="154">
        <v>264</v>
      </c>
      <c r="I19" s="86">
        <v>0</v>
      </c>
      <c r="J19" s="92">
        <v>0</v>
      </c>
      <c r="K19" s="85">
        <v>0</v>
      </c>
      <c r="L19" s="154">
        <v>0</v>
      </c>
      <c r="M19" s="85">
        <v>0</v>
      </c>
      <c r="N19" s="155">
        <v>0</v>
      </c>
      <c r="O19" s="87">
        <v>0</v>
      </c>
      <c r="P19" s="92">
        <v>0</v>
      </c>
      <c r="Q19" s="85">
        <v>0</v>
      </c>
      <c r="R19" s="154">
        <v>0</v>
      </c>
      <c r="S19" s="85">
        <v>0</v>
      </c>
      <c r="T19" s="156">
        <v>0</v>
      </c>
      <c r="U19" s="169"/>
      <c r="V19" s="82">
        <f t="shared" si="2"/>
        <v>3</v>
      </c>
      <c r="W19" s="82">
        <f t="shared" si="3"/>
        <v>264</v>
      </c>
      <c r="X19" s="82">
        <f t="shared" si="4"/>
        <v>3</v>
      </c>
      <c r="Y19" s="82">
        <f t="shared" si="5"/>
        <v>264</v>
      </c>
      <c r="Z19" s="82">
        <f t="shared" si="6"/>
        <v>3</v>
      </c>
      <c r="AA19" s="82">
        <f t="shared" si="7"/>
        <v>264</v>
      </c>
    </row>
    <row r="20" spans="2:27" ht="24.75" customHeight="1">
      <c r="B20" s="7" t="s">
        <v>98</v>
      </c>
      <c r="C20" s="85">
        <v>21</v>
      </c>
      <c r="D20" s="92">
        <v>492</v>
      </c>
      <c r="E20" s="85">
        <v>23</v>
      </c>
      <c r="F20" s="154">
        <v>539</v>
      </c>
      <c r="G20" s="85">
        <v>25</v>
      </c>
      <c r="H20" s="154">
        <v>586</v>
      </c>
      <c r="I20" s="86">
        <v>3</v>
      </c>
      <c r="J20" s="92">
        <v>44</v>
      </c>
      <c r="K20" s="85">
        <v>4</v>
      </c>
      <c r="L20" s="154">
        <v>58</v>
      </c>
      <c r="M20" s="85">
        <v>5</v>
      </c>
      <c r="N20" s="155">
        <v>73</v>
      </c>
      <c r="O20" s="87">
        <v>2</v>
      </c>
      <c r="P20" s="92">
        <v>15</v>
      </c>
      <c r="Q20" s="85">
        <v>2</v>
      </c>
      <c r="R20" s="154">
        <v>15</v>
      </c>
      <c r="S20" s="85">
        <v>2</v>
      </c>
      <c r="T20" s="156">
        <v>15</v>
      </c>
      <c r="U20" s="169"/>
      <c r="V20" s="82">
        <f t="shared" si="2"/>
        <v>26</v>
      </c>
      <c r="W20" s="82">
        <f t="shared" si="3"/>
        <v>551</v>
      </c>
      <c r="X20" s="82">
        <f t="shared" si="4"/>
        <v>29</v>
      </c>
      <c r="Y20" s="82">
        <f t="shared" si="5"/>
        <v>612</v>
      </c>
      <c r="Z20" s="82">
        <f t="shared" si="6"/>
        <v>32</v>
      </c>
      <c r="AA20" s="82">
        <f t="shared" si="7"/>
        <v>674</v>
      </c>
    </row>
    <row r="21" spans="2:27" ht="24.75" customHeight="1">
      <c r="B21" s="7" t="s">
        <v>112</v>
      </c>
      <c r="C21" s="88">
        <v>58</v>
      </c>
      <c r="D21" s="157">
        <v>1102</v>
      </c>
      <c r="E21" s="88">
        <v>61</v>
      </c>
      <c r="F21" s="158">
        <v>1159</v>
      </c>
      <c r="G21" s="88">
        <v>65</v>
      </c>
      <c r="H21" s="158">
        <v>1235</v>
      </c>
      <c r="I21" s="89">
        <v>2</v>
      </c>
      <c r="J21" s="157">
        <v>24</v>
      </c>
      <c r="K21" s="88">
        <v>2</v>
      </c>
      <c r="L21" s="158">
        <v>24</v>
      </c>
      <c r="M21" s="88">
        <v>2</v>
      </c>
      <c r="N21" s="159">
        <v>24</v>
      </c>
      <c r="O21" s="90">
        <v>1</v>
      </c>
      <c r="P21" s="157">
        <v>30</v>
      </c>
      <c r="Q21" s="88">
        <v>1</v>
      </c>
      <c r="R21" s="158">
        <v>30</v>
      </c>
      <c r="S21" s="88">
        <v>1</v>
      </c>
      <c r="T21" s="160">
        <v>30</v>
      </c>
      <c r="U21" s="170"/>
      <c r="V21" s="82">
        <f t="shared" si="2"/>
        <v>61</v>
      </c>
      <c r="W21" s="82">
        <f t="shared" si="3"/>
        <v>1156</v>
      </c>
      <c r="X21" s="82">
        <f t="shared" si="4"/>
        <v>64</v>
      </c>
      <c r="Y21" s="82">
        <f t="shared" si="5"/>
        <v>1213</v>
      </c>
      <c r="Z21" s="82">
        <f t="shared" si="6"/>
        <v>68</v>
      </c>
      <c r="AA21" s="82">
        <f t="shared" si="7"/>
        <v>1289</v>
      </c>
    </row>
    <row r="22" spans="2:27" ht="24.75" customHeight="1">
      <c r="B22" s="7" t="s">
        <v>86</v>
      </c>
      <c r="C22" s="85">
        <v>16</v>
      </c>
      <c r="D22" s="92">
        <v>384</v>
      </c>
      <c r="E22" s="85">
        <v>17</v>
      </c>
      <c r="F22" s="154">
        <v>408</v>
      </c>
      <c r="G22" s="85">
        <v>18</v>
      </c>
      <c r="H22" s="154">
        <v>432</v>
      </c>
      <c r="I22" s="86">
        <v>2</v>
      </c>
      <c r="J22" s="92">
        <v>14</v>
      </c>
      <c r="K22" s="85">
        <v>2</v>
      </c>
      <c r="L22" s="154">
        <v>14</v>
      </c>
      <c r="M22" s="85">
        <v>2</v>
      </c>
      <c r="N22" s="155">
        <v>14</v>
      </c>
      <c r="O22" s="87">
        <v>0</v>
      </c>
      <c r="P22" s="92">
        <v>0</v>
      </c>
      <c r="Q22" s="85">
        <v>0</v>
      </c>
      <c r="R22" s="154">
        <v>0</v>
      </c>
      <c r="S22" s="85">
        <v>0</v>
      </c>
      <c r="T22" s="156">
        <v>0</v>
      </c>
      <c r="U22" s="169"/>
      <c r="V22" s="82">
        <f t="shared" si="2"/>
        <v>18</v>
      </c>
      <c r="W22" s="82">
        <f t="shared" si="3"/>
        <v>398</v>
      </c>
      <c r="X22" s="82">
        <f t="shared" si="4"/>
        <v>19</v>
      </c>
      <c r="Y22" s="82">
        <f t="shared" si="5"/>
        <v>422</v>
      </c>
      <c r="Z22" s="82">
        <f t="shared" si="6"/>
        <v>20</v>
      </c>
      <c r="AA22" s="82">
        <f t="shared" si="7"/>
        <v>446</v>
      </c>
    </row>
    <row r="23" spans="2:27" ht="24.75" customHeight="1">
      <c r="B23" s="7" t="s">
        <v>79</v>
      </c>
      <c r="C23" s="85">
        <v>2</v>
      </c>
      <c r="D23" s="92">
        <v>20</v>
      </c>
      <c r="E23" s="85">
        <v>2</v>
      </c>
      <c r="F23" s="154">
        <v>20</v>
      </c>
      <c r="G23" s="85">
        <v>2</v>
      </c>
      <c r="H23" s="154">
        <v>20</v>
      </c>
      <c r="I23" s="86">
        <v>1</v>
      </c>
      <c r="J23" s="92">
        <v>10</v>
      </c>
      <c r="K23" s="85">
        <v>1</v>
      </c>
      <c r="L23" s="154">
        <v>10</v>
      </c>
      <c r="M23" s="85">
        <v>1</v>
      </c>
      <c r="N23" s="155">
        <v>10</v>
      </c>
      <c r="O23" s="87">
        <v>1</v>
      </c>
      <c r="P23" s="92">
        <v>10</v>
      </c>
      <c r="Q23" s="85">
        <v>1</v>
      </c>
      <c r="R23" s="154">
        <v>10</v>
      </c>
      <c r="S23" s="85">
        <v>1</v>
      </c>
      <c r="T23" s="156">
        <v>10</v>
      </c>
      <c r="U23" s="169"/>
      <c r="V23" s="82">
        <f t="shared" si="2"/>
        <v>4</v>
      </c>
      <c r="W23" s="82">
        <f t="shared" si="3"/>
        <v>40</v>
      </c>
      <c r="X23" s="82">
        <f t="shared" si="4"/>
        <v>4</v>
      </c>
      <c r="Y23" s="82">
        <f t="shared" si="5"/>
        <v>40</v>
      </c>
      <c r="Z23" s="82">
        <f t="shared" si="6"/>
        <v>4</v>
      </c>
      <c r="AA23" s="82">
        <f t="shared" si="7"/>
        <v>40</v>
      </c>
    </row>
    <row r="24" spans="2:27" ht="24.75" customHeight="1">
      <c r="B24" s="7" t="s">
        <v>116</v>
      </c>
      <c r="C24" s="85">
        <v>1</v>
      </c>
      <c r="D24" s="92">
        <v>11</v>
      </c>
      <c r="E24" s="85">
        <v>1</v>
      </c>
      <c r="F24" s="154">
        <v>11</v>
      </c>
      <c r="G24" s="85">
        <v>1</v>
      </c>
      <c r="H24" s="154">
        <v>11</v>
      </c>
      <c r="I24" s="86">
        <v>1</v>
      </c>
      <c r="J24" s="92">
        <v>2</v>
      </c>
      <c r="K24" s="85">
        <v>1</v>
      </c>
      <c r="L24" s="154">
        <v>2</v>
      </c>
      <c r="M24" s="85">
        <v>1</v>
      </c>
      <c r="N24" s="155">
        <v>2</v>
      </c>
      <c r="O24" s="87">
        <v>0</v>
      </c>
      <c r="P24" s="92">
        <v>0</v>
      </c>
      <c r="Q24" s="85">
        <v>0</v>
      </c>
      <c r="R24" s="154">
        <v>0</v>
      </c>
      <c r="S24" s="85">
        <v>0</v>
      </c>
      <c r="T24" s="156">
        <v>0</v>
      </c>
      <c r="U24" s="169"/>
      <c r="V24" s="82">
        <f t="shared" si="2"/>
        <v>2</v>
      </c>
      <c r="W24" s="82">
        <f t="shared" si="3"/>
        <v>13</v>
      </c>
      <c r="X24" s="82">
        <f t="shared" si="4"/>
        <v>2</v>
      </c>
      <c r="Y24" s="82">
        <f t="shared" si="5"/>
        <v>13</v>
      </c>
      <c r="Z24" s="82">
        <f t="shared" si="6"/>
        <v>2</v>
      </c>
      <c r="AA24" s="82">
        <f t="shared" si="7"/>
        <v>13</v>
      </c>
    </row>
    <row r="25" spans="2:27" ht="24.75" customHeight="1">
      <c r="B25" s="7" t="s">
        <v>93</v>
      </c>
      <c r="C25" s="85">
        <v>1</v>
      </c>
      <c r="D25" s="92">
        <v>85</v>
      </c>
      <c r="E25" s="85">
        <v>1</v>
      </c>
      <c r="F25" s="154">
        <v>85</v>
      </c>
      <c r="G25" s="85">
        <v>1</v>
      </c>
      <c r="H25" s="154">
        <v>85</v>
      </c>
      <c r="I25" s="86">
        <v>0</v>
      </c>
      <c r="J25" s="92">
        <v>0</v>
      </c>
      <c r="K25" s="85">
        <v>0</v>
      </c>
      <c r="L25" s="154">
        <v>0</v>
      </c>
      <c r="M25" s="85">
        <v>0</v>
      </c>
      <c r="N25" s="155">
        <v>0</v>
      </c>
      <c r="O25" s="87">
        <v>0</v>
      </c>
      <c r="P25" s="92">
        <v>0</v>
      </c>
      <c r="Q25" s="85">
        <v>0</v>
      </c>
      <c r="R25" s="154">
        <v>0</v>
      </c>
      <c r="S25" s="85">
        <v>0</v>
      </c>
      <c r="T25" s="156">
        <v>0</v>
      </c>
      <c r="U25" s="169"/>
      <c r="V25" s="82">
        <f t="shared" si="2"/>
        <v>1</v>
      </c>
      <c r="W25" s="82">
        <f t="shared" si="3"/>
        <v>85</v>
      </c>
      <c r="X25" s="82">
        <f t="shared" si="4"/>
        <v>1</v>
      </c>
      <c r="Y25" s="82">
        <f t="shared" si="5"/>
        <v>85</v>
      </c>
      <c r="Z25" s="82">
        <f t="shared" si="6"/>
        <v>1</v>
      </c>
      <c r="AA25" s="82">
        <f t="shared" si="7"/>
        <v>85</v>
      </c>
    </row>
    <row r="26" spans="2:27" ht="24.75" customHeight="1">
      <c r="B26" s="7" t="s">
        <v>106</v>
      </c>
      <c r="C26" s="88">
        <v>20</v>
      </c>
      <c r="D26" s="157">
        <v>378</v>
      </c>
      <c r="E26" s="88">
        <v>21</v>
      </c>
      <c r="F26" s="158">
        <v>397</v>
      </c>
      <c r="G26" s="88">
        <v>22</v>
      </c>
      <c r="H26" s="158">
        <v>416</v>
      </c>
      <c r="I26" s="89">
        <v>1</v>
      </c>
      <c r="J26" s="157">
        <v>8</v>
      </c>
      <c r="K26" s="88">
        <v>1</v>
      </c>
      <c r="L26" s="158">
        <v>8</v>
      </c>
      <c r="M26" s="88">
        <v>1</v>
      </c>
      <c r="N26" s="159">
        <v>8</v>
      </c>
      <c r="O26" s="90">
        <v>1</v>
      </c>
      <c r="P26" s="157">
        <v>8</v>
      </c>
      <c r="Q26" s="88">
        <v>1</v>
      </c>
      <c r="R26" s="158">
        <v>8</v>
      </c>
      <c r="S26" s="88">
        <v>1</v>
      </c>
      <c r="T26" s="160">
        <v>8</v>
      </c>
      <c r="U26" s="170"/>
      <c r="V26" s="82">
        <f t="shared" si="2"/>
        <v>22</v>
      </c>
      <c r="W26" s="82">
        <f t="shared" si="3"/>
        <v>394</v>
      </c>
      <c r="X26" s="82">
        <f t="shared" si="4"/>
        <v>23</v>
      </c>
      <c r="Y26" s="82">
        <f t="shared" si="5"/>
        <v>413</v>
      </c>
      <c r="Z26" s="82">
        <f t="shared" si="6"/>
        <v>24</v>
      </c>
      <c r="AA26" s="82">
        <f t="shared" si="7"/>
        <v>432</v>
      </c>
    </row>
    <row r="27" spans="2:27" ht="24.75" customHeight="1">
      <c r="B27" s="7" t="s">
        <v>109</v>
      </c>
      <c r="C27" s="88">
        <v>73</v>
      </c>
      <c r="D27" s="157">
        <v>2043</v>
      </c>
      <c r="E27" s="88">
        <v>74</v>
      </c>
      <c r="F27" s="158">
        <v>2094</v>
      </c>
      <c r="G27" s="88">
        <v>75</v>
      </c>
      <c r="H27" s="158">
        <v>2145</v>
      </c>
      <c r="I27" s="89">
        <v>11</v>
      </c>
      <c r="J27" s="157">
        <v>268</v>
      </c>
      <c r="K27" s="88">
        <v>12</v>
      </c>
      <c r="L27" s="158">
        <v>293</v>
      </c>
      <c r="M27" s="88">
        <v>13</v>
      </c>
      <c r="N27" s="159">
        <v>317</v>
      </c>
      <c r="O27" s="90">
        <v>1</v>
      </c>
      <c r="P27" s="157">
        <v>26</v>
      </c>
      <c r="Q27" s="88">
        <v>1</v>
      </c>
      <c r="R27" s="158">
        <v>26</v>
      </c>
      <c r="S27" s="88">
        <v>1</v>
      </c>
      <c r="T27" s="160">
        <v>26</v>
      </c>
      <c r="U27" s="170"/>
      <c r="V27" s="82">
        <f t="shared" si="2"/>
        <v>85</v>
      </c>
      <c r="W27" s="82">
        <f t="shared" si="3"/>
        <v>2337</v>
      </c>
      <c r="X27" s="82">
        <f t="shared" si="4"/>
        <v>87</v>
      </c>
      <c r="Y27" s="82">
        <f t="shared" si="5"/>
        <v>2413</v>
      </c>
      <c r="Z27" s="82">
        <f t="shared" si="6"/>
        <v>89</v>
      </c>
      <c r="AA27" s="82">
        <f t="shared" si="7"/>
        <v>2488</v>
      </c>
    </row>
    <row r="28" spans="2:27" ht="24.75" customHeight="1">
      <c r="B28" s="7" t="s">
        <v>104</v>
      </c>
      <c r="C28" s="85">
        <v>13</v>
      </c>
      <c r="D28" s="92">
        <v>397</v>
      </c>
      <c r="E28" s="85">
        <v>13</v>
      </c>
      <c r="F28" s="154">
        <v>397</v>
      </c>
      <c r="G28" s="85">
        <v>14</v>
      </c>
      <c r="H28" s="154">
        <v>428</v>
      </c>
      <c r="I28" s="86">
        <v>0</v>
      </c>
      <c r="J28" s="92">
        <v>0</v>
      </c>
      <c r="K28" s="85">
        <v>0</v>
      </c>
      <c r="L28" s="154">
        <v>0</v>
      </c>
      <c r="M28" s="85">
        <v>0</v>
      </c>
      <c r="N28" s="155">
        <v>0</v>
      </c>
      <c r="O28" s="87">
        <v>0</v>
      </c>
      <c r="P28" s="92">
        <v>0</v>
      </c>
      <c r="Q28" s="85">
        <v>0</v>
      </c>
      <c r="R28" s="154">
        <v>0</v>
      </c>
      <c r="S28" s="85">
        <v>0</v>
      </c>
      <c r="T28" s="156">
        <v>0</v>
      </c>
      <c r="U28" s="169"/>
      <c r="V28" s="82">
        <f t="shared" si="2"/>
        <v>13</v>
      </c>
      <c r="W28" s="82">
        <f t="shared" si="3"/>
        <v>397</v>
      </c>
      <c r="X28" s="82">
        <f t="shared" si="4"/>
        <v>13</v>
      </c>
      <c r="Y28" s="82">
        <f t="shared" si="5"/>
        <v>397</v>
      </c>
      <c r="Z28" s="82">
        <f t="shared" si="6"/>
        <v>14</v>
      </c>
      <c r="AA28" s="82">
        <f t="shared" si="7"/>
        <v>428</v>
      </c>
    </row>
    <row r="29" spans="2:27" ht="24.75" customHeight="1">
      <c r="B29" s="7" t="s">
        <v>113</v>
      </c>
      <c r="C29" s="88">
        <v>16</v>
      </c>
      <c r="D29" s="157">
        <v>424</v>
      </c>
      <c r="E29" s="88">
        <v>16</v>
      </c>
      <c r="F29" s="158">
        <v>424</v>
      </c>
      <c r="G29" s="88">
        <v>17</v>
      </c>
      <c r="H29" s="158">
        <v>451</v>
      </c>
      <c r="I29" s="89">
        <v>4</v>
      </c>
      <c r="J29" s="157">
        <v>75</v>
      </c>
      <c r="K29" s="88">
        <v>4</v>
      </c>
      <c r="L29" s="158">
        <v>75</v>
      </c>
      <c r="M29" s="88">
        <v>4</v>
      </c>
      <c r="N29" s="159">
        <v>75</v>
      </c>
      <c r="O29" s="90">
        <v>1</v>
      </c>
      <c r="P29" s="157">
        <v>6</v>
      </c>
      <c r="Q29" s="88">
        <v>1</v>
      </c>
      <c r="R29" s="158">
        <v>6</v>
      </c>
      <c r="S29" s="88">
        <v>1</v>
      </c>
      <c r="T29" s="160">
        <v>6</v>
      </c>
      <c r="U29" s="170"/>
      <c r="V29" s="82">
        <f t="shared" si="2"/>
        <v>21</v>
      </c>
      <c r="W29" s="82">
        <f t="shared" si="3"/>
        <v>505</v>
      </c>
      <c r="X29" s="82">
        <f t="shared" si="4"/>
        <v>21</v>
      </c>
      <c r="Y29" s="82">
        <f t="shared" si="5"/>
        <v>505</v>
      </c>
      <c r="Z29" s="82">
        <f t="shared" si="6"/>
        <v>22</v>
      </c>
      <c r="AA29" s="82">
        <f t="shared" si="7"/>
        <v>532</v>
      </c>
    </row>
    <row r="30" spans="2:27" ht="24.75" customHeight="1">
      <c r="B30" s="7" t="s">
        <v>21</v>
      </c>
      <c r="C30" s="85">
        <v>18</v>
      </c>
      <c r="D30" s="92">
        <v>855</v>
      </c>
      <c r="E30" s="85">
        <v>18</v>
      </c>
      <c r="F30" s="154">
        <v>855</v>
      </c>
      <c r="G30" s="85">
        <v>18</v>
      </c>
      <c r="H30" s="154">
        <v>855</v>
      </c>
      <c r="I30" s="86">
        <v>3</v>
      </c>
      <c r="J30" s="92">
        <v>147</v>
      </c>
      <c r="K30" s="85">
        <v>3</v>
      </c>
      <c r="L30" s="154">
        <v>147</v>
      </c>
      <c r="M30" s="85">
        <v>3</v>
      </c>
      <c r="N30" s="155">
        <v>147</v>
      </c>
      <c r="O30" s="87">
        <v>0</v>
      </c>
      <c r="P30" s="92">
        <v>0</v>
      </c>
      <c r="Q30" s="85">
        <v>0</v>
      </c>
      <c r="R30" s="154">
        <v>0</v>
      </c>
      <c r="S30" s="85">
        <v>0</v>
      </c>
      <c r="T30" s="156">
        <v>0</v>
      </c>
      <c r="U30" s="169"/>
      <c r="V30" s="82">
        <v>21</v>
      </c>
      <c r="W30" s="82">
        <v>1002</v>
      </c>
      <c r="X30" s="82">
        <v>21</v>
      </c>
      <c r="Y30" s="82">
        <v>1002</v>
      </c>
      <c r="Z30" s="82">
        <v>21</v>
      </c>
      <c r="AA30" s="82">
        <v>1002</v>
      </c>
    </row>
    <row r="31" spans="2:27" ht="24.75" customHeight="1">
      <c r="B31" s="7" t="s">
        <v>110</v>
      </c>
      <c r="C31" s="85">
        <v>5</v>
      </c>
      <c r="D31" s="92">
        <v>200</v>
      </c>
      <c r="E31" s="85">
        <v>6</v>
      </c>
      <c r="F31" s="154">
        <v>240</v>
      </c>
      <c r="G31" s="85">
        <v>7</v>
      </c>
      <c r="H31" s="154">
        <v>280</v>
      </c>
      <c r="I31" s="86">
        <v>2</v>
      </c>
      <c r="J31" s="92">
        <v>80</v>
      </c>
      <c r="K31" s="85">
        <v>2</v>
      </c>
      <c r="L31" s="154">
        <v>80</v>
      </c>
      <c r="M31" s="85">
        <v>2</v>
      </c>
      <c r="N31" s="155">
        <v>120</v>
      </c>
      <c r="O31" s="87">
        <v>0</v>
      </c>
      <c r="P31" s="92">
        <v>0</v>
      </c>
      <c r="Q31" s="85">
        <v>0</v>
      </c>
      <c r="R31" s="154">
        <v>0</v>
      </c>
      <c r="S31" s="85">
        <v>0</v>
      </c>
      <c r="T31" s="156">
        <v>0</v>
      </c>
      <c r="U31" s="169"/>
      <c r="V31" s="82">
        <f aca="true" t="shared" si="8" ref="V31:V50">SUM(C31,I31,O31)</f>
        <v>7</v>
      </c>
      <c r="W31" s="82">
        <f t="shared" si="3"/>
        <v>280</v>
      </c>
      <c r="X31" s="82">
        <f t="shared" si="4"/>
        <v>8</v>
      </c>
      <c r="Y31" s="82">
        <f t="shared" si="5"/>
        <v>320</v>
      </c>
      <c r="Z31" s="82">
        <f t="shared" si="6"/>
        <v>9</v>
      </c>
      <c r="AA31" s="82">
        <f t="shared" si="7"/>
        <v>400</v>
      </c>
    </row>
    <row r="32" spans="2:27" ht="24.75" customHeight="1">
      <c r="B32" s="7" t="s">
        <v>84</v>
      </c>
      <c r="C32" s="85">
        <v>6</v>
      </c>
      <c r="D32" s="92">
        <v>148</v>
      </c>
      <c r="E32" s="85">
        <v>6</v>
      </c>
      <c r="F32" s="154">
        <v>148</v>
      </c>
      <c r="G32" s="85">
        <v>6</v>
      </c>
      <c r="H32" s="154">
        <v>148</v>
      </c>
      <c r="I32" s="86">
        <v>2</v>
      </c>
      <c r="J32" s="92">
        <v>46</v>
      </c>
      <c r="K32" s="85">
        <v>2</v>
      </c>
      <c r="L32" s="154">
        <v>46</v>
      </c>
      <c r="M32" s="85">
        <v>2</v>
      </c>
      <c r="N32" s="155">
        <v>46</v>
      </c>
      <c r="O32" s="87">
        <v>0</v>
      </c>
      <c r="P32" s="92">
        <v>0</v>
      </c>
      <c r="Q32" s="85">
        <v>0</v>
      </c>
      <c r="R32" s="154">
        <v>0</v>
      </c>
      <c r="S32" s="85">
        <v>0</v>
      </c>
      <c r="T32" s="156">
        <v>0</v>
      </c>
      <c r="U32" s="169"/>
      <c r="V32" s="82">
        <f t="shared" si="8"/>
        <v>8</v>
      </c>
      <c r="W32" s="82">
        <f t="shared" si="3"/>
        <v>194</v>
      </c>
      <c r="X32" s="82">
        <f t="shared" si="4"/>
        <v>8</v>
      </c>
      <c r="Y32" s="82">
        <f t="shared" si="5"/>
        <v>194</v>
      </c>
      <c r="Z32" s="82">
        <f t="shared" si="6"/>
        <v>8</v>
      </c>
      <c r="AA32" s="82">
        <f t="shared" si="7"/>
        <v>194</v>
      </c>
    </row>
    <row r="33" spans="2:27" ht="24.75" customHeight="1">
      <c r="B33" s="7" t="s">
        <v>90</v>
      </c>
      <c r="C33" s="88">
        <v>26</v>
      </c>
      <c r="D33" s="157">
        <v>415</v>
      </c>
      <c r="E33" s="88">
        <v>27</v>
      </c>
      <c r="F33" s="158">
        <v>420</v>
      </c>
      <c r="G33" s="88">
        <v>28</v>
      </c>
      <c r="H33" s="158">
        <v>425</v>
      </c>
      <c r="I33" s="89">
        <v>8</v>
      </c>
      <c r="J33" s="157">
        <v>85</v>
      </c>
      <c r="K33" s="88">
        <v>8</v>
      </c>
      <c r="L33" s="158">
        <v>90</v>
      </c>
      <c r="M33" s="88">
        <v>8</v>
      </c>
      <c r="N33" s="159">
        <v>95</v>
      </c>
      <c r="O33" s="90">
        <v>0</v>
      </c>
      <c r="P33" s="157">
        <v>0</v>
      </c>
      <c r="Q33" s="88">
        <v>0</v>
      </c>
      <c r="R33" s="158">
        <v>0</v>
      </c>
      <c r="S33" s="88">
        <v>0</v>
      </c>
      <c r="T33" s="160">
        <v>0</v>
      </c>
      <c r="U33" s="170"/>
      <c r="V33" s="82">
        <f t="shared" si="8"/>
        <v>34</v>
      </c>
      <c r="W33" s="82">
        <f t="shared" si="3"/>
        <v>500</v>
      </c>
      <c r="X33" s="82">
        <f t="shared" si="4"/>
        <v>35</v>
      </c>
      <c r="Y33" s="82">
        <f t="shared" si="5"/>
        <v>510</v>
      </c>
      <c r="Z33" s="82">
        <f t="shared" si="6"/>
        <v>36</v>
      </c>
      <c r="AA33" s="82">
        <f t="shared" si="7"/>
        <v>520</v>
      </c>
    </row>
    <row r="34" spans="2:27" ht="24.75" customHeight="1">
      <c r="B34" s="7" t="s">
        <v>94</v>
      </c>
      <c r="C34" s="88">
        <v>2</v>
      </c>
      <c r="D34" s="157">
        <v>22</v>
      </c>
      <c r="E34" s="88">
        <v>3</v>
      </c>
      <c r="F34" s="158">
        <v>33</v>
      </c>
      <c r="G34" s="88">
        <v>4</v>
      </c>
      <c r="H34" s="158">
        <v>44</v>
      </c>
      <c r="I34" s="89">
        <v>0</v>
      </c>
      <c r="J34" s="157">
        <v>0</v>
      </c>
      <c r="K34" s="88">
        <v>0</v>
      </c>
      <c r="L34" s="158">
        <v>0</v>
      </c>
      <c r="M34" s="88">
        <v>0</v>
      </c>
      <c r="N34" s="159">
        <v>0</v>
      </c>
      <c r="O34" s="90">
        <v>0</v>
      </c>
      <c r="P34" s="157">
        <v>0</v>
      </c>
      <c r="Q34" s="88">
        <v>0</v>
      </c>
      <c r="R34" s="158">
        <v>0</v>
      </c>
      <c r="S34" s="88">
        <v>0</v>
      </c>
      <c r="T34" s="160">
        <v>0</v>
      </c>
      <c r="U34" s="170"/>
      <c r="V34" s="82">
        <f t="shared" si="8"/>
        <v>2</v>
      </c>
      <c r="W34" s="82">
        <f t="shared" si="3"/>
        <v>22</v>
      </c>
      <c r="X34" s="82">
        <f t="shared" si="4"/>
        <v>3</v>
      </c>
      <c r="Y34" s="82">
        <f t="shared" si="5"/>
        <v>33</v>
      </c>
      <c r="Z34" s="82">
        <f t="shared" si="6"/>
        <v>4</v>
      </c>
      <c r="AA34" s="82">
        <f t="shared" si="7"/>
        <v>44</v>
      </c>
    </row>
    <row r="35" spans="2:27" ht="24.75" customHeight="1">
      <c r="B35" s="7" t="s">
        <v>117</v>
      </c>
      <c r="C35" s="85">
        <v>2</v>
      </c>
      <c r="D35" s="92">
        <v>90</v>
      </c>
      <c r="E35" s="85">
        <v>2</v>
      </c>
      <c r="F35" s="154">
        <v>90</v>
      </c>
      <c r="G35" s="85">
        <v>2</v>
      </c>
      <c r="H35" s="154">
        <v>90</v>
      </c>
      <c r="I35" s="86">
        <v>0</v>
      </c>
      <c r="J35" s="92">
        <v>0</v>
      </c>
      <c r="K35" s="85">
        <v>0</v>
      </c>
      <c r="L35" s="154">
        <v>0</v>
      </c>
      <c r="M35" s="85">
        <v>0</v>
      </c>
      <c r="N35" s="155">
        <v>0</v>
      </c>
      <c r="O35" s="87">
        <v>0</v>
      </c>
      <c r="P35" s="92">
        <v>0</v>
      </c>
      <c r="Q35" s="85">
        <v>0</v>
      </c>
      <c r="R35" s="154">
        <v>0</v>
      </c>
      <c r="S35" s="85">
        <v>0</v>
      </c>
      <c r="T35" s="156">
        <v>0</v>
      </c>
      <c r="U35" s="169"/>
      <c r="V35" s="82">
        <f t="shared" si="8"/>
        <v>2</v>
      </c>
      <c r="W35" s="82">
        <f t="shared" si="3"/>
        <v>90</v>
      </c>
      <c r="X35" s="82">
        <f t="shared" si="4"/>
        <v>2</v>
      </c>
      <c r="Y35" s="82">
        <f t="shared" si="5"/>
        <v>90</v>
      </c>
      <c r="Z35" s="82">
        <f t="shared" si="6"/>
        <v>2</v>
      </c>
      <c r="AA35" s="82">
        <f t="shared" si="7"/>
        <v>90</v>
      </c>
    </row>
    <row r="36" spans="2:27" ht="24.75" customHeight="1">
      <c r="B36" s="7" t="s">
        <v>101</v>
      </c>
      <c r="C36" s="85">
        <v>2</v>
      </c>
      <c r="D36" s="92">
        <v>30</v>
      </c>
      <c r="E36" s="85">
        <v>2</v>
      </c>
      <c r="F36" s="154">
        <v>30</v>
      </c>
      <c r="G36" s="85">
        <v>2</v>
      </c>
      <c r="H36" s="154">
        <v>30</v>
      </c>
      <c r="I36" s="86">
        <v>0</v>
      </c>
      <c r="J36" s="92">
        <v>0</v>
      </c>
      <c r="K36" s="85">
        <v>0</v>
      </c>
      <c r="L36" s="154">
        <v>0</v>
      </c>
      <c r="M36" s="85">
        <v>0</v>
      </c>
      <c r="N36" s="155">
        <v>0</v>
      </c>
      <c r="O36" s="87">
        <v>0</v>
      </c>
      <c r="P36" s="92">
        <v>0</v>
      </c>
      <c r="Q36" s="85">
        <v>0</v>
      </c>
      <c r="R36" s="154">
        <v>0</v>
      </c>
      <c r="S36" s="85">
        <v>0</v>
      </c>
      <c r="T36" s="156">
        <v>0</v>
      </c>
      <c r="U36" s="169"/>
      <c r="V36" s="82">
        <f t="shared" si="8"/>
        <v>2</v>
      </c>
      <c r="W36" s="82">
        <f t="shared" si="3"/>
        <v>30</v>
      </c>
      <c r="X36" s="82">
        <f t="shared" si="4"/>
        <v>2</v>
      </c>
      <c r="Y36" s="82">
        <f t="shared" si="5"/>
        <v>30</v>
      </c>
      <c r="Z36" s="82">
        <f t="shared" si="6"/>
        <v>2</v>
      </c>
      <c r="AA36" s="82">
        <f t="shared" si="7"/>
        <v>30</v>
      </c>
    </row>
    <row r="37" spans="2:27" ht="24.75" customHeight="1">
      <c r="B37" s="7" t="s">
        <v>80</v>
      </c>
      <c r="C37" s="85">
        <v>0</v>
      </c>
      <c r="D37" s="92">
        <v>0</v>
      </c>
      <c r="E37" s="85">
        <v>0</v>
      </c>
      <c r="F37" s="154">
        <v>0</v>
      </c>
      <c r="G37" s="85">
        <v>0</v>
      </c>
      <c r="H37" s="154">
        <v>0</v>
      </c>
      <c r="I37" s="86">
        <v>0</v>
      </c>
      <c r="J37" s="92">
        <v>0</v>
      </c>
      <c r="K37" s="85">
        <v>0</v>
      </c>
      <c r="L37" s="154">
        <v>0</v>
      </c>
      <c r="M37" s="85">
        <v>0</v>
      </c>
      <c r="N37" s="155">
        <v>0</v>
      </c>
      <c r="O37" s="87">
        <v>0</v>
      </c>
      <c r="P37" s="92">
        <v>0</v>
      </c>
      <c r="Q37" s="85">
        <v>0</v>
      </c>
      <c r="R37" s="154">
        <v>0</v>
      </c>
      <c r="S37" s="85">
        <v>0</v>
      </c>
      <c r="T37" s="156">
        <v>0</v>
      </c>
      <c r="U37" s="169"/>
      <c r="V37" s="82">
        <f t="shared" si="8"/>
        <v>0</v>
      </c>
      <c r="W37" s="82">
        <f t="shared" si="3"/>
        <v>0</v>
      </c>
      <c r="X37" s="82">
        <f t="shared" si="4"/>
        <v>0</v>
      </c>
      <c r="Y37" s="82">
        <f t="shared" si="5"/>
        <v>0</v>
      </c>
      <c r="Z37" s="82">
        <f t="shared" si="6"/>
        <v>0</v>
      </c>
      <c r="AA37" s="82">
        <f t="shared" si="7"/>
        <v>0</v>
      </c>
    </row>
    <row r="38" spans="2:27" ht="24.75" customHeight="1">
      <c r="B38" s="7" t="s">
        <v>100</v>
      </c>
      <c r="C38" s="85">
        <v>89</v>
      </c>
      <c r="D38" s="92">
        <v>2331</v>
      </c>
      <c r="E38" s="85">
        <v>107</v>
      </c>
      <c r="F38" s="154">
        <v>2810</v>
      </c>
      <c r="G38" s="85">
        <v>128</v>
      </c>
      <c r="H38" s="154">
        <v>3331</v>
      </c>
      <c r="I38" s="86">
        <v>3</v>
      </c>
      <c r="J38" s="92">
        <v>75</v>
      </c>
      <c r="K38" s="85">
        <v>3</v>
      </c>
      <c r="L38" s="154">
        <v>67</v>
      </c>
      <c r="M38" s="85">
        <v>2</v>
      </c>
      <c r="N38" s="155">
        <v>60</v>
      </c>
      <c r="O38" s="87">
        <v>0</v>
      </c>
      <c r="P38" s="92">
        <v>0</v>
      </c>
      <c r="Q38" s="85">
        <v>0</v>
      </c>
      <c r="R38" s="154">
        <v>0</v>
      </c>
      <c r="S38" s="85">
        <v>1</v>
      </c>
      <c r="T38" s="156">
        <v>35</v>
      </c>
      <c r="U38" s="169"/>
      <c r="V38" s="82">
        <f t="shared" si="8"/>
        <v>92</v>
      </c>
      <c r="W38" s="82">
        <f t="shared" si="3"/>
        <v>2406</v>
      </c>
      <c r="X38" s="82">
        <f t="shared" si="4"/>
        <v>110</v>
      </c>
      <c r="Y38" s="82">
        <f t="shared" si="5"/>
        <v>2877</v>
      </c>
      <c r="Z38" s="82">
        <f t="shared" si="6"/>
        <v>131</v>
      </c>
      <c r="AA38" s="82">
        <f t="shared" si="7"/>
        <v>3426</v>
      </c>
    </row>
    <row r="39" spans="2:27" ht="24.75" customHeight="1">
      <c r="B39" s="7" t="s">
        <v>96</v>
      </c>
      <c r="C39" s="85">
        <v>6</v>
      </c>
      <c r="D39" s="92">
        <v>108</v>
      </c>
      <c r="E39" s="85">
        <v>8</v>
      </c>
      <c r="F39" s="154">
        <v>120</v>
      </c>
      <c r="G39" s="85">
        <v>9</v>
      </c>
      <c r="H39" s="154">
        <v>133</v>
      </c>
      <c r="I39" s="86">
        <v>1</v>
      </c>
      <c r="J39" s="92">
        <v>3</v>
      </c>
      <c r="K39" s="85">
        <v>1</v>
      </c>
      <c r="L39" s="154">
        <v>3</v>
      </c>
      <c r="M39" s="85">
        <v>1</v>
      </c>
      <c r="N39" s="155">
        <v>3</v>
      </c>
      <c r="O39" s="87">
        <v>0</v>
      </c>
      <c r="P39" s="92">
        <v>0</v>
      </c>
      <c r="Q39" s="85">
        <v>0</v>
      </c>
      <c r="R39" s="154">
        <v>0</v>
      </c>
      <c r="S39" s="85">
        <v>0</v>
      </c>
      <c r="T39" s="156">
        <v>0</v>
      </c>
      <c r="U39" s="169"/>
      <c r="V39" s="82">
        <f t="shared" si="8"/>
        <v>7</v>
      </c>
      <c r="W39" s="82">
        <f t="shared" si="3"/>
        <v>111</v>
      </c>
      <c r="X39" s="82">
        <f t="shared" si="4"/>
        <v>9</v>
      </c>
      <c r="Y39" s="82">
        <f t="shared" si="5"/>
        <v>123</v>
      </c>
      <c r="Z39" s="82">
        <f t="shared" si="6"/>
        <v>10</v>
      </c>
      <c r="AA39" s="82">
        <f t="shared" si="7"/>
        <v>136</v>
      </c>
    </row>
    <row r="40" spans="2:27" ht="24.75" customHeight="1">
      <c r="B40" s="7" t="s">
        <v>103</v>
      </c>
      <c r="C40" s="85">
        <v>13</v>
      </c>
      <c r="D40" s="92">
        <v>572</v>
      </c>
      <c r="E40" s="85">
        <v>15</v>
      </c>
      <c r="F40" s="154">
        <v>660</v>
      </c>
      <c r="G40" s="85">
        <v>17</v>
      </c>
      <c r="H40" s="154">
        <v>765</v>
      </c>
      <c r="I40" s="86">
        <v>5</v>
      </c>
      <c r="J40" s="92">
        <v>160</v>
      </c>
      <c r="K40" s="85">
        <v>7</v>
      </c>
      <c r="L40" s="154">
        <v>224</v>
      </c>
      <c r="M40" s="85">
        <v>9</v>
      </c>
      <c r="N40" s="155">
        <v>288</v>
      </c>
      <c r="O40" s="87">
        <v>0</v>
      </c>
      <c r="P40" s="92">
        <v>0</v>
      </c>
      <c r="Q40" s="85">
        <v>0</v>
      </c>
      <c r="R40" s="154">
        <v>0</v>
      </c>
      <c r="S40" s="85">
        <v>0</v>
      </c>
      <c r="T40" s="156">
        <v>0</v>
      </c>
      <c r="U40" s="169"/>
      <c r="V40" s="82">
        <f t="shared" si="8"/>
        <v>18</v>
      </c>
      <c r="W40" s="82">
        <f t="shared" si="3"/>
        <v>732</v>
      </c>
      <c r="X40" s="82">
        <f t="shared" si="4"/>
        <v>22</v>
      </c>
      <c r="Y40" s="82">
        <f t="shared" si="5"/>
        <v>884</v>
      </c>
      <c r="Z40" s="82">
        <f t="shared" si="6"/>
        <v>26</v>
      </c>
      <c r="AA40" s="82">
        <f t="shared" si="7"/>
        <v>1053</v>
      </c>
    </row>
    <row r="41" spans="2:27" ht="24.75" customHeight="1">
      <c r="B41" s="7" t="s">
        <v>82</v>
      </c>
      <c r="C41" s="88">
        <v>1</v>
      </c>
      <c r="D41" s="157">
        <v>16</v>
      </c>
      <c r="E41" s="88">
        <v>1</v>
      </c>
      <c r="F41" s="158">
        <v>16</v>
      </c>
      <c r="G41" s="88">
        <v>1</v>
      </c>
      <c r="H41" s="158">
        <v>16</v>
      </c>
      <c r="I41" s="89">
        <v>3</v>
      </c>
      <c r="J41" s="157">
        <v>29</v>
      </c>
      <c r="K41" s="88">
        <v>3</v>
      </c>
      <c r="L41" s="158">
        <v>29</v>
      </c>
      <c r="M41" s="88">
        <v>3</v>
      </c>
      <c r="N41" s="159">
        <v>29</v>
      </c>
      <c r="O41" s="90">
        <v>0</v>
      </c>
      <c r="P41" s="157">
        <v>0</v>
      </c>
      <c r="Q41" s="88">
        <v>0</v>
      </c>
      <c r="R41" s="158">
        <v>0</v>
      </c>
      <c r="S41" s="88">
        <v>0</v>
      </c>
      <c r="T41" s="160">
        <v>0</v>
      </c>
      <c r="U41" s="170"/>
      <c r="V41" s="82">
        <f t="shared" si="8"/>
        <v>4</v>
      </c>
      <c r="W41" s="82">
        <f aca="true" t="shared" si="9" ref="W41:AA43">SUM(D41,J41,P41)</f>
        <v>45</v>
      </c>
      <c r="X41" s="82">
        <f t="shared" si="9"/>
        <v>4</v>
      </c>
      <c r="Y41" s="82">
        <f t="shared" si="9"/>
        <v>45</v>
      </c>
      <c r="Z41" s="82">
        <f t="shared" si="9"/>
        <v>4</v>
      </c>
      <c r="AA41" s="82">
        <f t="shared" si="9"/>
        <v>45</v>
      </c>
    </row>
    <row r="42" spans="2:27" ht="24.75" customHeight="1">
      <c r="B42" s="7" t="s">
        <v>92</v>
      </c>
      <c r="C42" s="85">
        <v>0</v>
      </c>
      <c r="D42" s="92">
        <v>0</v>
      </c>
      <c r="E42" s="85">
        <v>0</v>
      </c>
      <c r="F42" s="154">
        <v>0</v>
      </c>
      <c r="G42" s="85">
        <v>0</v>
      </c>
      <c r="H42" s="154">
        <v>0</v>
      </c>
      <c r="I42" s="86">
        <v>0</v>
      </c>
      <c r="J42" s="92">
        <v>0</v>
      </c>
      <c r="K42" s="85">
        <v>0</v>
      </c>
      <c r="L42" s="154">
        <v>0</v>
      </c>
      <c r="M42" s="85">
        <v>0</v>
      </c>
      <c r="N42" s="155">
        <v>0</v>
      </c>
      <c r="O42" s="87">
        <v>0</v>
      </c>
      <c r="P42" s="92">
        <v>0</v>
      </c>
      <c r="Q42" s="85">
        <v>0</v>
      </c>
      <c r="R42" s="154">
        <v>0</v>
      </c>
      <c r="S42" s="85">
        <v>0</v>
      </c>
      <c r="T42" s="156">
        <v>0</v>
      </c>
      <c r="U42" s="169"/>
      <c r="V42" s="82">
        <f t="shared" si="8"/>
        <v>0</v>
      </c>
      <c r="W42" s="82">
        <f t="shared" si="9"/>
        <v>0</v>
      </c>
      <c r="X42" s="82">
        <f t="shared" si="9"/>
        <v>0</v>
      </c>
      <c r="Y42" s="82">
        <f t="shared" si="9"/>
        <v>0</v>
      </c>
      <c r="Z42" s="82">
        <f t="shared" si="9"/>
        <v>0</v>
      </c>
      <c r="AA42" s="82">
        <f t="shared" si="9"/>
        <v>0</v>
      </c>
    </row>
    <row r="43" spans="2:27" ht="24.75" customHeight="1">
      <c r="B43" s="7" t="s">
        <v>115</v>
      </c>
      <c r="C43" s="85">
        <v>4</v>
      </c>
      <c r="D43" s="92">
        <v>91</v>
      </c>
      <c r="E43" s="85">
        <v>4</v>
      </c>
      <c r="F43" s="154">
        <v>91</v>
      </c>
      <c r="G43" s="85">
        <v>4</v>
      </c>
      <c r="H43" s="154">
        <v>91</v>
      </c>
      <c r="I43" s="86">
        <v>0</v>
      </c>
      <c r="J43" s="92">
        <v>0</v>
      </c>
      <c r="K43" s="85">
        <v>0</v>
      </c>
      <c r="L43" s="154">
        <v>0</v>
      </c>
      <c r="M43" s="85">
        <v>0</v>
      </c>
      <c r="N43" s="155">
        <v>0</v>
      </c>
      <c r="O43" s="87">
        <v>0</v>
      </c>
      <c r="P43" s="92">
        <v>0</v>
      </c>
      <c r="Q43" s="85">
        <v>0</v>
      </c>
      <c r="R43" s="154">
        <v>0</v>
      </c>
      <c r="S43" s="85">
        <v>0</v>
      </c>
      <c r="T43" s="156">
        <v>0</v>
      </c>
      <c r="U43" s="169"/>
      <c r="V43" s="82">
        <f t="shared" si="8"/>
        <v>4</v>
      </c>
      <c r="W43" s="82">
        <f t="shared" si="9"/>
        <v>91</v>
      </c>
      <c r="X43" s="82">
        <f t="shared" si="9"/>
        <v>4</v>
      </c>
      <c r="Y43" s="82">
        <f t="shared" si="9"/>
        <v>91</v>
      </c>
      <c r="Z43" s="82">
        <f t="shared" si="9"/>
        <v>4</v>
      </c>
      <c r="AA43" s="82">
        <f t="shared" si="9"/>
        <v>91</v>
      </c>
    </row>
    <row r="44" spans="2:27" ht="24.75" customHeight="1">
      <c r="B44" s="7" t="s">
        <v>105</v>
      </c>
      <c r="C44" s="85">
        <v>1</v>
      </c>
      <c r="D44" s="92">
        <v>5</v>
      </c>
      <c r="E44" s="85">
        <v>1</v>
      </c>
      <c r="F44" s="154">
        <v>5</v>
      </c>
      <c r="G44" s="85">
        <v>1</v>
      </c>
      <c r="H44" s="154">
        <v>5</v>
      </c>
      <c r="I44" s="86">
        <v>0</v>
      </c>
      <c r="J44" s="92">
        <v>0</v>
      </c>
      <c r="K44" s="85">
        <v>0</v>
      </c>
      <c r="L44" s="154">
        <v>0</v>
      </c>
      <c r="M44" s="85">
        <v>0</v>
      </c>
      <c r="N44" s="155">
        <v>0</v>
      </c>
      <c r="O44" s="87">
        <v>0</v>
      </c>
      <c r="P44" s="92">
        <v>0</v>
      </c>
      <c r="Q44" s="85">
        <v>0</v>
      </c>
      <c r="R44" s="154">
        <v>0</v>
      </c>
      <c r="S44" s="85">
        <v>0</v>
      </c>
      <c r="T44" s="156">
        <v>0</v>
      </c>
      <c r="U44" s="169"/>
      <c r="V44" s="82">
        <f t="shared" si="8"/>
        <v>1</v>
      </c>
      <c r="W44" s="82">
        <f t="shared" si="3"/>
        <v>5</v>
      </c>
      <c r="X44" s="82">
        <f t="shared" si="4"/>
        <v>1</v>
      </c>
      <c r="Y44" s="82">
        <f t="shared" si="5"/>
        <v>5</v>
      </c>
      <c r="Z44" s="82">
        <f t="shared" si="6"/>
        <v>1</v>
      </c>
      <c r="AA44" s="82">
        <f t="shared" si="7"/>
        <v>5</v>
      </c>
    </row>
    <row r="45" spans="2:27" ht="24.75" customHeight="1">
      <c r="B45" s="7" t="s">
        <v>107</v>
      </c>
      <c r="C45" s="85">
        <v>2</v>
      </c>
      <c r="D45" s="92">
        <v>89.66666666666667</v>
      </c>
      <c r="E45" s="85">
        <v>2</v>
      </c>
      <c r="F45" s="154">
        <v>89.66666666666667</v>
      </c>
      <c r="G45" s="85">
        <v>2</v>
      </c>
      <c r="H45" s="154">
        <v>89.66666666666667</v>
      </c>
      <c r="I45" s="86">
        <v>0</v>
      </c>
      <c r="J45" s="92">
        <v>0</v>
      </c>
      <c r="K45" s="85">
        <v>0</v>
      </c>
      <c r="L45" s="154">
        <v>0</v>
      </c>
      <c r="M45" s="85">
        <v>0</v>
      </c>
      <c r="N45" s="155">
        <v>0</v>
      </c>
      <c r="O45" s="87">
        <v>0</v>
      </c>
      <c r="P45" s="92">
        <v>0</v>
      </c>
      <c r="Q45" s="85">
        <v>0</v>
      </c>
      <c r="R45" s="154">
        <v>0</v>
      </c>
      <c r="S45" s="85">
        <v>0</v>
      </c>
      <c r="T45" s="156">
        <v>0</v>
      </c>
      <c r="U45" s="169"/>
      <c r="V45" s="82">
        <f t="shared" si="8"/>
        <v>2</v>
      </c>
      <c r="W45" s="82">
        <f t="shared" si="3"/>
        <v>89.66666666666667</v>
      </c>
      <c r="X45" s="82">
        <f t="shared" si="4"/>
        <v>2</v>
      </c>
      <c r="Y45" s="82">
        <f t="shared" si="5"/>
        <v>89.66666666666667</v>
      </c>
      <c r="Z45" s="82">
        <f t="shared" si="6"/>
        <v>2</v>
      </c>
      <c r="AA45" s="82">
        <f t="shared" si="7"/>
        <v>89.66666666666667</v>
      </c>
    </row>
    <row r="46" spans="2:27" ht="24.75" customHeight="1">
      <c r="B46" s="7" t="s">
        <v>108</v>
      </c>
      <c r="C46" s="85">
        <v>18</v>
      </c>
      <c r="D46" s="92">
        <v>664</v>
      </c>
      <c r="E46" s="85">
        <v>19</v>
      </c>
      <c r="F46" s="154">
        <v>711</v>
      </c>
      <c r="G46" s="85">
        <v>21</v>
      </c>
      <c r="H46" s="154">
        <v>761</v>
      </c>
      <c r="I46" s="86">
        <v>3</v>
      </c>
      <c r="J46" s="92">
        <v>59</v>
      </c>
      <c r="K46" s="85">
        <v>3</v>
      </c>
      <c r="L46" s="154">
        <v>62</v>
      </c>
      <c r="M46" s="85">
        <v>3</v>
      </c>
      <c r="N46" s="155">
        <v>65</v>
      </c>
      <c r="O46" s="87">
        <v>0</v>
      </c>
      <c r="P46" s="92">
        <v>0</v>
      </c>
      <c r="Q46" s="85">
        <v>0</v>
      </c>
      <c r="R46" s="154">
        <v>0</v>
      </c>
      <c r="S46" s="85">
        <v>0</v>
      </c>
      <c r="T46" s="156">
        <v>0</v>
      </c>
      <c r="U46" s="169"/>
      <c r="V46" s="82">
        <f t="shared" si="8"/>
        <v>21</v>
      </c>
      <c r="W46" s="82">
        <f t="shared" si="3"/>
        <v>723</v>
      </c>
      <c r="X46" s="82">
        <f t="shared" si="4"/>
        <v>22</v>
      </c>
      <c r="Y46" s="82">
        <f t="shared" si="5"/>
        <v>773</v>
      </c>
      <c r="Z46" s="82">
        <f t="shared" si="6"/>
        <v>24</v>
      </c>
      <c r="AA46" s="82">
        <f t="shared" si="7"/>
        <v>826</v>
      </c>
    </row>
    <row r="47" spans="2:27" ht="24.75" customHeight="1">
      <c r="B47" s="7" t="s">
        <v>120</v>
      </c>
      <c r="C47" s="85">
        <v>8</v>
      </c>
      <c r="D47" s="92">
        <v>372</v>
      </c>
      <c r="E47" s="85">
        <v>9</v>
      </c>
      <c r="F47" s="154">
        <v>458</v>
      </c>
      <c r="G47" s="85">
        <v>10</v>
      </c>
      <c r="H47" s="154">
        <v>543</v>
      </c>
      <c r="I47" s="86">
        <v>4</v>
      </c>
      <c r="J47" s="92">
        <v>218</v>
      </c>
      <c r="K47" s="85">
        <v>4</v>
      </c>
      <c r="L47" s="154">
        <v>218</v>
      </c>
      <c r="M47" s="85">
        <v>4</v>
      </c>
      <c r="N47" s="155">
        <v>218</v>
      </c>
      <c r="O47" s="87">
        <v>0</v>
      </c>
      <c r="P47" s="92">
        <v>0</v>
      </c>
      <c r="Q47" s="85">
        <v>0</v>
      </c>
      <c r="R47" s="154">
        <v>0</v>
      </c>
      <c r="S47" s="85">
        <v>0</v>
      </c>
      <c r="T47" s="156">
        <v>0</v>
      </c>
      <c r="U47" s="169"/>
      <c r="V47" s="82">
        <f t="shared" si="8"/>
        <v>12</v>
      </c>
      <c r="W47" s="82">
        <f t="shared" si="3"/>
        <v>590</v>
      </c>
      <c r="X47" s="82">
        <f t="shared" si="4"/>
        <v>13</v>
      </c>
      <c r="Y47" s="82">
        <f t="shared" si="5"/>
        <v>676</v>
      </c>
      <c r="Z47" s="82">
        <f t="shared" si="6"/>
        <v>14</v>
      </c>
      <c r="AA47" s="82">
        <f t="shared" si="7"/>
        <v>761</v>
      </c>
    </row>
    <row r="48" spans="2:27" ht="24.75" customHeight="1">
      <c r="B48" s="7" t="s">
        <v>81</v>
      </c>
      <c r="C48" s="85">
        <v>0</v>
      </c>
      <c r="D48" s="92">
        <v>0</v>
      </c>
      <c r="E48" s="85">
        <v>0</v>
      </c>
      <c r="F48" s="154">
        <v>0</v>
      </c>
      <c r="G48" s="85">
        <v>0</v>
      </c>
      <c r="H48" s="154">
        <v>0</v>
      </c>
      <c r="I48" s="86">
        <v>0</v>
      </c>
      <c r="J48" s="92">
        <v>0</v>
      </c>
      <c r="K48" s="85">
        <v>0</v>
      </c>
      <c r="L48" s="154">
        <v>0</v>
      </c>
      <c r="M48" s="85">
        <v>0</v>
      </c>
      <c r="N48" s="155">
        <v>0</v>
      </c>
      <c r="O48" s="87">
        <v>0</v>
      </c>
      <c r="P48" s="92">
        <v>0</v>
      </c>
      <c r="Q48" s="85">
        <v>0</v>
      </c>
      <c r="R48" s="154">
        <v>0</v>
      </c>
      <c r="S48" s="85">
        <v>0</v>
      </c>
      <c r="T48" s="156">
        <v>0</v>
      </c>
      <c r="U48" s="169"/>
      <c r="V48" s="82">
        <f t="shared" si="8"/>
        <v>0</v>
      </c>
      <c r="W48" s="82">
        <f aca="true" t="shared" si="10" ref="W48:AA49">SUM(D48,J48,P48)</f>
        <v>0</v>
      </c>
      <c r="X48" s="82">
        <f t="shared" si="10"/>
        <v>0</v>
      </c>
      <c r="Y48" s="82">
        <f t="shared" si="10"/>
        <v>0</v>
      </c>
      <c r="Z48" s="82">
        <f t="shared" si="10"/>
        <v>0</v>
      </c>
      <c r="AA48" s="82">
        <f t="shared" si="10"/>
        <v>0</v>
      </c>
    </row>
    <row r="49" spans="2:27" ht="24.75" customHeight="1">
      <c r="B49" s="7" t="s">
        <v>118</v>
      </c>
      <c r="C49" s="88">
        <v>0</v>
      </c>
      <c r="D49" s="157">
        <v>0</v>
      </c>
      <c r="E49" s="88">
        <v>0</v>
      </c>
      <c r="F49" s="158">
        <v>0</v>
      </c>
      <c r="G49" s="88">
        <v>0</v>
      </c>
      <c r="H49" s="158">
        <v>0</v>
      </c>
      <c r="I49" s="89">
        <v>0</v>
      </c>
      <c r="J49" s="157">
        <v>0</v>
      </c>
      <c r="K49" s="88">
        <v>0</v>
      </c>
      <c r="L49" s="158">
        <v>0</v>
      </c>
      <c r="M49" s="88">
        <v>0</v>
      </c>
      <c r="N49" s="159">
        <v>0</v>
      </c>
      <c r="O49" s="90">
        <v>0</v>
      </c>
      <c r="P49" s="157">
        <v>0</v>
      </c>
      <c r="Q49" s="88">
        <v>0</v>
      </c>
      <c r="R49" s="158">
        <v>0</v>
      </c>
      <c r="S49" s="88">
        <v>0</v>
      </c>
      <c r="T49" s="160">
        <v>0</v>
      </c>
      <c r="U49" s="170"/>
      <c r="V49" s="82">
        <f t="shared" si="8"/>
        <v>0</v>
      </c>
      <c r="W49" s="82">
        <f t="shared" si="10"/>
        <v>0</v>
      </c>
      <c r="X49" s="82">
        <f t="shared" si="10"/>
        <v>0</v>
      </c>
      <c r="Y49" s="82">
        <f t="shared" si="10"/>
        <v>0</v>
      </c>
      <c r="Z49" s="82">
        <f t="shared" si="10"/>
        <v>0</v>
      </c>
      <c r="AA49" s="82">
        <f t="shared" si="10"/>
        <v>0</v>
      </c>
    </row>
    <row r="50" spans="2:27" ht="24.75" customHeight="1" thickBot="1">
      <c r="B50" s="8" t="s">
        <v>85</v>
      </c>
      <c r="C50" s="93">
        <v>2</v>
      </c>
      <c r="D50" s="161">
        <v>13</v>
      </c>
      <c r="E50" s="93">
        <v>2</v>
      </c>
      <c r="F50" s="162">
        <v>13</v>
      </c>
      <c r="G50" s="93">
        <v>2</v>
      </c>
      <c r="H50" s="162">
        <v>13</v>
      </c>
      <c r="I50" s="94">
        <v>1</v>
      </c>
      <c r="J50" s="161">
        <v>43</v>
      </c>
      <c r="K50" s="96">
        <v>1</v>
      </c>
      <c r="L50" s="162">
        <v>43</v>
      </c>
      <c r="M50" s="93">
        <v>1</v>
      </c>
      <c r="N50" s="163">
        <v>43</v>
      </c>
      <c r="O50" s="95">
        <v>0</v>
      </c>
      <c r="P50" s="161">
        <v>0</v>
      </c>
      <c r="Q50" s="93">
        <v>0</v>
      </c>
      <c r="R50" s="162">
        <v>0</v>
      </c>
      <c r="S50" s="93">
        <v>0</v>
      </c>
      <c r="T50" s="164">
        <v>0</v>
      </c>
      <c r="U50" s="169"/>
      <c r="V50" s="82">
        <f t="shared" si="8"/>
        <v>3</v>
      </c>
      <c r="W50" s="82">
        <f t="shared" si="3"/>
        <v>56</v>
      </c>
      <c r="X50" s="82">
        <f t="shared" si="4"/>
        <v>3</v>
      </c>
      <c r="Y50" s="82">
        <f t="shared" si="5"/>
        <v>56</v>
      </c>
      <c r="Z50" s="82">
        <f t="shared" si="6"/>
        <v>3</v>
      </c>
      <c r="AA50" s="82">
        <f t="shared" si="7"/>
        <v>56</v>
      </c>
    </row>
    <row r="51" spans="2:21" s="10" customFormat="1" ht="37.5" customHeight="1" thickBot="1">
      <c r="B51" s="11" t="s">
        <v>43</v>
      </c>
      <c r="C51" s="35">
        <f>SUM(C8:C50)</f>
        <v>1062</v>
      </c>
      <c r="D51" s="36">
        <f aca="true" t="shared" si="11" ref="D51:T51">SUM(D8:D50)</f>
        <v>27110.666666666668</v>
      </c>
      <c r="E51" s="35">
        <f t="shared" si="11"/>
        <v>1194</v>
      </c>
      <c r="F51" s="36">
        <f t="shared" si="11"/>
        <v>30366.666666666668</v>
      </c>
      <c r="G51" s="35">
        <f t="shared" si="11"/>
        <v>1349</v>
      </c>
      <c r="H51" s="36">
        <f t="shared" si="11"/>
        <v>34123.666666666664</v>
      </c>
      <c r="I51" s="37">
        <f t="shared" si="11"/>
        <v>114</v>
      </c>
      <c r="J51" s="36">
        <f t="shared" si="11"/>
        <v>2105</v>
      </c>
      <c r="K51" s="39">
        <f t="shared" si="11"/>
        <v>126</v>
      </c>
      <c r="L51" s="36">
        <f t="shared" si="11"/>
        <v>2299</v>
      </c>
      <c r="M51" s="35">
        <f t="shared" si="11"/>
        <v>140</v>
      </c>
      <c r="N51" s="167">
        <f t="shared" si="11"/>
        <v>2551</v>
      </c>
      <c r="O51" s="38">
        <f t="shared" si="11"/>
        <v>11</v>
      </c>
      <c r="P51" s="36">
        <f t="shared" si="11"/>
        <v>179</v>
      </c>
      <c r="Q51" s="35">
        <f t="shared" si="11"/>
        <v>12</v>
      </c>
      <c r="R51" s="36">
        <f t="shared" si="11"/>
        <v>186</v>
      </c>
      <c r="S51" s="35">
        <f t="shared" si="11"/>
        <v>13</v>
      </c>
      <c r="T51" s="153">
        <f t="shared" si="11"/>
        <v>230</v>
      </c>
      <c r="U51" s="214"/>
    </row>
    <row r="52" spans="2:21" ht="24" customHeight="1">
      <c r="B52" s="97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</row>
  </sheetData>
  <sheetProtection/>
  <mergeCells count="16">
    <mergeCell ref="O6:P6"/>
    <mergeCell ref="Q6:R6"/>
    <mergeCell ref="S6:T6"/>
    <mergeCell ref="L3:N3"/>
    <mergeCell ref="M6:N6"/>
    <mergeCell ref="P3:T3"/>
    <mergeCell ref="B4:B7"/>
    <mergeCell ref="C4:T4"/>
    <mergeCell ref="C5:H5"/>
    <mergeCell ref="I5:N5"/>
    <mergeCell ref="O5:T5"/>
    <mergeCell ref="C6:D6"/>
    <mergeCell ref="E6:F6"/>
    <mergeCell ref="G6:H6"/>
    <mergeCell ref="I6:J6"/>
    <mergeCell ref="K6:L6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3"/>
  <sheetViews>
    <sheetView view="pageBreakPreview" zoomScale="60" zoomScaleNormal="75" workbookViewId="0" topLeftCell="A1">
      <selection activeCell="D2" sqref="D2"/>
    </sheetView>
  </sheetViews>
  <sheetFormatPr defaultColWidth="9.00390625" defaultRowHeight="13.5"/>
  <cols>
    <col min="1" max="1" width="18.75390625" style="19" customWidth="1"/>
    <col min="2" max="2" width="26.75390625" style="19" customWidth="1"/>
    <col min="3" max="26" width="29.625" style="19" customWidth="1"/>
    <col min="27" max="27" width="17.375" style="19" customWidth="1"/>
    <col min="28" max="16384" width="9.00390625" style="19" customWidth="1"/>
  </cols>
  <sheetData>
    <row r="1" ht="34.5" customHeight="1">
      <c r="B1" s="53" t="s">
        <v>66</v>
      </c>
    </row>
    <row r="2" ht="33" customHeight="1">
      <c r="B2" s="53" t="s">
        <v>60</v>
      </c>
    </row>
    <row r="3" spans="2:7" ht="31.5" customHeight="1">
      <c r="B3" s="54" t="s">
        <v>78</v>
      </c>
      <c r="C3" s="2"/>
      <c r="D3" s="2"/>
      <c r="E3" s="2"/>
      <c r="F3" s="2"/>
      <c r="G3" s="2"/>
    </row>
    <row r="4" spans="2:27" s="2" customFormat="1" ht="27.75" customHeight="1" thickBot="1">
      <c r="B4" s="18"/>
      <c r="C4" s="18"/>
      <c r="D4" s="18"/>
      <c r="E4" s="18"/>
      <c r="F4" s="18"/>
      <c r="G4" s="18"/>
      <c r="L4" s="256"/>
      <c r="M4" s="256"/>
      <c r="N4" s="256"/>
      <c r="P4" s="224"/>
      <c r="Q4" s="257"/>
      <c r="R4" s="257"/>
      <c r="S4" s="257"/>
      <c r="T4" s="257"/>
      <c r="U4" s="224"/>
      <c r="V4" s="224"/>
      <c r="W4" s="224"/>
      <c r="X4" s="224"/>
      <c r="Y4" s="224"/>
      <c r="Z4" s="224"/>
      <c r="AA4" s="168"/>
    </row>
    <row r="5" spans="2:27" s="2" customFormat="1" ht="38.25" customHeight="1" thickBot="1">
      <c r="B5" s="267" t="s">
        <v>42</v>
      </c>
      <c r="C5" s="271" t="s">
        <v>55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3"/>
      <c r="AA5" s="219"/>
    </row>
    <row r="6" spans="2:27" s="2" customFormat="1" ht="38.25" customHeight="1" thickBot="1">
      <c r="B6" s="268"/>
      <c r="C6" s="274" t="s">
        <v>49</v>
      </c>
      <c r="D6" s="275"/>
      <c r="E6" s="276"/>
      <c r="F6" s="276"/>
      <c r="G6" s="277"/>
      <c r="H6" s="277"/>
      <c r="I6" s="278" t="s">
        <v>50</v>
      </c>
      <c r="J6" s="279"/>
      <c r="K6" s="280"/>
      <c r="L6" s="280"/>
      <c r="M6" s="281"/>
      <c r="N6" s="282"/>
      <c r="O6" s="278" t="s">
        <v>51</v>
      </c>
      <c r="P6" s="279"/>
      <c r="Q6" s="280"/>
      <c r="R6" s="280"/>
      <c r="S6" s="281"/>
      <c r="T6" s="282"/>
      <c r="U6" s="275" t="s">
        <v>54</v>
      </c>
      <c r="V6" s="275"/>
      <c r="W6" s="276"/>
      <c r="X6" s="276"/>
      <c r="Y6" s="277"/>
      <c r="Z6" s="290"/>
      <c r="AA6" s="219"/>
    </row>
    <row r="7" spans="2:27" s="2" customFormat="1" ht="33" customHeight="1">
      <c r="B7" s="269"/>
      <c r="C7" s="287" t="s">
        <v>68</v>
      </c>
      <c r="D7" s="286"/>
      <c r="E7" s="283" t="s">
        <v>70</v>
      </c>
      <c r="F7" s="289"/>
      <c r="G7" s="283" t="s">
        <v>72</v>
      </c>
      <c r="H7" s="284"/>
      <c r="I7" s="285" t="s">
        <v>68</v>
      </c>
      <c r="J7" s="286"/>
      <c r="K7" s="287" t="s">
        <v>70</v>
      </c>
      <c r="L7" s="286"/>
      <c r="M7" s="287" t="s">
        <v>72</v>
      </c>
      <c r="N7" s="288"/>
      <c r="O7" s="285" t="s">
        <v>68</v>
      </c>
      <c r="P7" s="286"/>
      <c r="Q7" s="283" t="s">
        <v>70</v>
      </c>
      <c r="R7" s="289"/>
      <c r="S7" s="283" t="s">
        <v>72</v>
      </c>
      <c r="T7" s="284"/>
      <c r="U7" s="285" t="s">
        <v>68</v>
      </c>
      <c r="V7" s="286"/>
      <c r="W7" s="283" t="s">
        <v>70</v>
      </c>
      <c r="X7" s="289"/>
      <c r="Y7" s="287" t="s">
        <v>72</v>
      </c>
      <c r="Z7" s="286"/>
      <c r="AA7" s="220"/>
    </row>
    <row r="8" spans="2:27" s="2" customFormat="1" ht="42" customHeight="1" thickBot="1">
      <c r="B8" s="270"/>
      <c r="C8" s="204" t="s">
        <v>57</v>
      </c>
      <c r="D8" s="205" t="s">
        <v>73</v>
      </c>
      <c r="E8" s="204" t="s">
        <v>57</v>
      </c>
      <c r="F8" s="205" t="s">
        <v>73</v>
      </c>
      <c r="G8" s="204" t="s">
        <v>57</v>
      </c>
      <c r="H8" s="205" t="s">
        <v>73</v>
      </c>
      <c r="I8" s="206" t="s">
        <v>57</v>
      </c>
      <c r="J8" s="205" t="s">
        <v>73</v>
      </c>
      <c r="K8" s="204" t="s">
        <v>57</v>
      </c>
      <c r="L8" s="205" t="s">
        <v>73</v>
      </c>
      <c r="M8" s="204" t="s">
        <v>57</v>
      </c>
      <c r="N8" s="207" t="s">
        <v>73</v>
      </c>
      <c r="O8" s="206" t="s">
        <v>57</v>
      </c>
      <c r="P8" s="205" t="s">
        <v>73</v>
      </c>
      <c r="Q8" s="204" t="s">
        <v>57</v>
      </c>
      <c r="R8" s="205" t="s">
        <v>73</v>
      </c>
      <c r="S8" s="204" t="s">
        <v>57</v>
      </c>
      <c r="T8" s="207" t="s">
        <v>73</v>
      </c>
      <c r="U8" s="208" t="s">
        <v>57</v>
      </c>
      <c r="V8" s="205" t="s">
        <v>73</v>
      </c>
      <c r="W8" s="204" t="s">
        <v>57</v>
      </c>
      <c r="X8" s="205" t="s">
        <v>73</v>
      </c>
      <c r="Y8" s="204" t="s">
        <v>57</v>
      </c>
      <c r="Z8" s="209" t="s">
        <v>73</v>
      </c>
      <c r="AA8" s="221"/>
    </row>
    <row r="9" spans="2:33" ht="56.25" customHeight="1">
      <c r="B9" s="172" t="s">
        <v>88</v>
      </c>
      <c r="C9" s="173">
        <v>0</v>
      </c>
      <c r="D9" s="174">
        <v>0</v>
      </c>
      <c r="E9" s="173">
        <v>0</v>
      </c>
      <c r="F9" s="175">
        <v>0</v>
      </c>
      <c r="G9" s="173">
        <v>0</v>
      </c>
      <c r="H9" s="175">
        <v>0</v>
      </c>
      <c r="I9" s="176">
        <v>0</v>
      </c>
      <c r="J9" s="174">
        <v>0</v>
      </c>
      <c r="K9" s="173">
        <v>0</v>
      </c>
      <c r="L9" s="175">
        <v>0</v>
      </c>
      <c r="M9" s="173">
        <v>0</v>
      </c>
      <c r="N9" s="177">
        <v>0</v>
      </c>
      <c r="O9" s="176">
        <v>0</v>
      </c>
      <c r="P9" s="174">
        <v>0</v>
      </c>
      <c r="Q9" s="173">
        <v>0</v>
      </c>
      <c r="R9" s="175">
        <v>0</v>
      </c>
      <c r="S9" s="173">
        <v>0</v>
      </c>
      <c r="T9" s="177">
        <v>0</v>
      </c>
      <c r="U9" s="178">
        <v>0</v>
      </c>
      <c r="V9" s="174">
        <v>0</v>
      </c>
      <c r="W9" s="173">
        <v>0</v>
      </c>
      <c r="X9" s="175">
        <v>0</v>
      </c>
      <c r="Y9" s="173">
        <v>0</v>
      </c>
      <c r="Z9" s="179">
        <v>0</v>
      </c>
      <c r="AA9" s="216"/>
      <c r="AB9" s="72">
        <f aca="true" t="shared" si="0" ref="AB9:AG11">SUM(C9,I9,O9,U9)</f>
        <v>0</v>
      </c>
      <c r="AC9" s="72">
        <f t="shared" si="0"/>
        <v>0</v>
      </c>
      <c r="AD9" s="72">
        <f t="shared" si="0"/>
        <v>0</v>
      </c>
      <c r="AE9" s="72">
        <f t="shared" si="0"/>
        <v>0</v>
      </c>
      <c r="AF9" s="72">
        <f t="shared" si="0"/>
        <v>0</v>
      </c>
      <c r="AG9" s="72">
        <f t="shared" si="0"/>
        <v>0</v>
      </c>
    </row>
    <row r="10" spans="2:33" s="3" customFormat="1" ht="56.25" customHeight="1">
      <c r="B10" s="180" t="s">
        <v>89</v>
      </c>
      <c r="C10" s="173">
        <v>0</v>
      </c>
      <c r="D10" s="175">
        <v>0</v>
      </c>
      <c r="E10" s="173">
        <v>0</v>
      </c>
      <c r="F10" s="174">
        <v>0</v>
      </c>
      <c r="G10" s="173">
        <v>0</v>
      </c>
      <c r="H10" s="177">
        <v>0</v>
      </c>
      <c r="I10" s="178">
        <v>0</v>
      </c>
      <c r="J10" s="179">
        <v>0</v>
      </c>
      <c r="K10" s="173">
        <v>0</v>
      </c>
      <c r="L10" s="175">
        <v>0</v>
      </c>
      <c r="M10" s="173">
        <v>0</v>
      </c>
      <c r="N10" s="177">
        <v>0</v>
      </c>
      <c r="O10" s="176">
        <v>0</v>
      </c>
      <c r="P10" s="174">
        <v>0</v>
      </c>
      <c r="Q10" s="173">
        <v>0</v>
      </c>
      <c r="R10" s="175">
        <v>0</v>
      </c>
      <c r="S10" s="173">
        <v>0</v>
      </c>
      <c r="T10" s="177">
        <v>0</v>
      </c>
      <c r="U10" s="178">
        <v>0</v>
      </c>
      <c r="V10" s="174">
        <v>0</v>
      </c>
      <c r="W10" s="173">
        <v>0</v>
      </c>
      <c r="X10" s="175">
        <v>0</v>
      </c>
      <c r="Y10" s="173">
        <v>0</v>
      </c>
      <c r="Z10" s="179">
        <v>0</v>
      </c>
      <c r="AA10" s="216"/>
      <c r="AB10" s="72">
        <f t="shared" si="0"/>
        <v>0</v>
      </c>
      <c r="AC10" s="72">
        <f t="shared" si="0"/>
        <v>0</v>
      </c>
      <c r="AD10" s="72">
        <f t="shared" si="0"/>
        <v>0</v>
      </c>
      <c r="AE10" s="72">
        <f t="shared" si="0"/>
        <v>0</v>
      </c>
      <c r="AF10" s="72">
        <f t="shared" si="0"/>
        <v>0</v>
      </c>
      <c r="AG10" s="72">
        <f t="shared" si="0"/>
        <v>0</v>
      </c>
    </row>
    <row r="11" spans="2:33" s="3" customFormat="1" ht="56.25" customHeight="1">
      <c r="B11" s="180" t="s">
        <v>91</v>
      </c>
      <c r="C11" s="181">
        <v>1</v>
      </c>
      <c r="D11" s="182">
        <v>75</v>
      </c>
      <c r="E11" s="181">
        <v>1</v>
      </c>
      <c r="F11" s="183">
        <v>75</v>
      </c>
      <c r="G11" s="181">
        <v>1</v>
      </c>
      <c r="H11" s="183">
        <v>75</v>
      </c>
      <c r="I11" s="184">
        <v>0</v>
      </c>
      <c r="J11" s="182">
        <v>0</v>
      </c>
      <c r="K11" s="181">
        <v>0</v>
      </c>
      <c r="L11" s="183">
        <v>0</v>
      </c>
      <c r="M11" s="181">
        <v>0</v>
      </c>
      <c r="N11" s="185">
        <v>0</v>
      </c>
      <c r="O11" s="184">
        <v>0</v>
      </c>
      <c r="P11" s="182">
        <v>0</v>
      </c>
      <c r="Q11" s="181">
        <v>0</v>
      </c>
      <c r="R11" s="183">
        <v>0</v>
      </c>
      <c r="S11" s="181">
        <v>0</v>
      </c>
      <c r="T11" s="185">
        <v>0</v>
      </c>
      <c r="U11" s="186">
        <v>0</v>
      </c>
      <c r="V11" s="182">
        <v>0</v>
      </c>
      <c r="W11" s="181">
        <v>0</v>
      </c>
      <c r="X11" s="183">
        <v>0</v>
      </c>
      <c r="Y11" s="181">
        <v>0</v>
      </c>
      <c r="Z11" s="187">
        <v>0</v>
      </c>
      <c r="AA11" s="217"/>
      <c r="AB11" s="72">
        <f t="shared" si="0"/>
        <v>1</v>
      </c>
      <c r="AC11" s="72">
        <f>SUM(D11,J11,P11,V11)</f>
        <v>75</v>
      </c>
      <c r="AD11" s="72">
        <f>SUM(E11,K11,Q11,W11)</f>
        <v>1</v>
      </c>
      <c r="AE11" s="72">
        <f>SUM(F11,L11,R11,X11)</f>
        <v>75</v>
      </c>
      <c r="AF11" s="72">
        <f>SUM(G11,M11,S11,Y11)</f>
        <v>1</v>
      </c>
      <c r="AG11" s="72">
        <f>SUM(H11,N11,T11,Z11)</f>
        <v>75</v>
      </c>
    </row>
    <row r="12" spans="2:33" s="3" customFormat="1" ht="56.25" customHeight="1">
      <c r="B12" s="180" t="s">
        <v>83</v>
      </c>
      <c r="C12" s="173">
        <v>0</v>
      </c>
      <c r="D12" s="174">
        <v>0</v>
      </c>
      <c r="E12" s="173">
        <v>0</v>
      </c>
      <c r="F12" s="175">
        <v>0</v>
      </c>
      <c r="G12" s="173">
        <v>0</v>
      </c>
      <c r="H12" s="175">
        <v>0</v>
      </c>
      <c r="I12" s="176">
        <v>0</v>
      </c>
      <c r="J12" s="174">
        <v>0</v>
      </c>
      <c r="K12" s="173">
        <v>0</v>
      </c>
      <c r="L12" s="175">
        <v>0</v>
      </c>
      <c r="M12" s="173">
        <v>0</v>
      </c>
      <c r="N12" s="177">
        <v>0</v>
      </c>
      <c r="O12" s="176">
        <v>0</v>
      </c>
      <c r="P12" s="174">
        <v>0</v>
      </c>
      <c r="Q12" s="173">
        <v>0</v>
      </c>
      <c r="R12" s="175">
        <v>0</v>
      </c>
      <c r="S12" s="173">
        <v>0</v>
      </c>
      <c r="T12" s="177">
        <v>0</v>
      </c>
      <c r="U12" s="178">
        <v>0</v>
      </c>
      <c r="V12" s="174">
        <v>0</v>
      </c>
      <c r="W12" s="173">
        <v>0</v>
      </c>
      <c r="X12" s="175">
        <v>0</v>
      </c>
      <c r="Y12" s="173">
        <v>0</v>
      </c>
      <c r="Z12" s="179">
        <v>0</v>
      </c>
      <c r="AA12" s="216"/>
      <c r="AB12" s="72">
        <f aca="true" t="shared" si="1" ref="AB12:AG13">SUM(C12,I12,O12,U12)</f>
        <v>0</v>
      </c>
      <c r="AC12" s="72">
        <f t="shared" si="1"/>
        <v>0</v>
      </c>
      <c r="AD12" s="72">
        <f t="shared" si="1"/>
        <v>0</v>
      </c>
      <c r="AE12" s="72">
        <f t="shared" si="1"/>
        <v>0</v>
      </c>
      <c r="AF12" s="72">
        <f t="shared" si="1"/>
        <v>0</v>
      </c>
      <c r="AG12" s="72">
        <f t="shared" si="1"/>
        <v>0</v>
      </c>
    </row>
    <row r="13" spans="2:33" s="3" customFormat="1" ht="56.25" customHeight="1">
      <c r="B13" s="180" t="s">
        <v>119</v>
      </c>
      <c r="C13" s="173">
        <v>0</v>
      </c>
      <c r="D13" s="174">
        <v>0</v>
      </c>
      <c r="E13" s="173">
        <v>0</v>
      </c>
      <c r="F13" s="175">
        <v>0</v>
      </c>
      <c r="G13" s="173">
        <v>0</v>
      </c>
      <c r="H13" s="175">
        <v>0</v>
      </c>
      <c r="I13" s="176">
        <v>0</v>
      </c>
      <c r="J13" s="174">
        <v>0</v>
      </c>
      <c r="K13" s="173">
        <v>0</v>
      </c>
      <c r="L13" s="175">
        <v>0</v>
      </c>
      <c r="M13" s="173">
        <v>0</v>
      </c>
      <c r="N13" s="177">
        <v>0</v>
      </c>
      <c r="O13" s="176">
        <v>0</v>
      </c>
      <c r="P13" s="174">
        <v>0</v>
      </c>
      <c r="Q13" s="173">
        <v>0</v>
      </c>
      <c r="R13" s="175">
        <v>0</v>
      </c>
      <c r="S13" s="173">
        <v>0</v>
      </c>
      <c r="T13" s="177">
        <v>0</v>
      </c>
      <c r="U13" s="178">
        <v>0</v>
      </c>
      <c r="V13" s="174">
        <v>0</v>
      </c>
      <c r="W13" s="173">
        <v>0</v>
      </c>
      <c r="X13" s="175">
        <v>0</v>
      </c>
      <c r="Y13" s="173">
        <v>0</v>
      </c>
      <c r="Z13" s="179">
        <v>0</v>
      </c>
      <c r="AA13" s="216"/>
      <c r="AB13" s="72">
        <f t="shared" si="1"/>
        <v>0</v>
      </c>
      <c r="AC13" s="72">
        <f t="shared" si="1"/>
        <v>0</v>
      </c>
      <c r="AD13" s="72">
        <f t="shared" si="1"/>
        <v>0</v>
      </c>
      <c r="AE13" s="72">
        <f t="shared" si="1"/>
        <v>0</v>
      </c>
      <c r="AF13" s="72">
        <f t="shared" si="1"/>
        <v>0</v>
      </c>
      <c r="AG13" s="72">
        <f t="shared" si="1"/>
        <v>0</v>
      </c>
    </row>
    <row r="14" spans="2:33" s="3" customFormat="1" ht="56.25" customHeight="1">
      <c r="B14" s="180" t="s">
        <v>87</v>
      </c>
      <c r="C14" s="173">
        <v>0</v>
      </c>
      <c r="D14" s="174">
        <v>0</v>
      </c>
      <c r="E14" s="173">
        <v>0</v>
      </c>
      <c r="F14" s="175">
        <v>0</v>
      </c>
      <c r="G14" s="173">
        <v>0</v>
      </c>
      <c r="H14" s="175">
        <v>0</v>
      </c>
      <c r="I14" s="176">
        <v>0</v>
      </c>
      <c r="J14" s="174">
        <v>0</v>
      </c>
      <c r="K14" s="173">
        <v>0</v>
      </c>
      <c r="L14" s="175">
        <v>0</v>
      </c>
      <c r="M14" s="173">
        <v>0</v>
      </c>
      <c r="N14" s="177">
        <v>0</v>
      </c>
      <c r="O14" s="176">
        <v>0</v>
      </c>
      <c r="P14" s="174">
        <v>0</v>
      </c>
      <c r="Q14" s="173">
        <v>0</v>
      </c>
      <c r="R14" s="175">
        <v>0</v>
      </c>
      <c r="S14" s="173">
        <v>0</v>
      </c>
      <c r="T14" s="177">
        <v>0</v>
      </c>
      <c r="U14" s="178">
        <v>0</v>
      </c>
      <c r="V14" s="174">
        <v>0</v>
      </c>
      <c r="W14" s="173">
        <v>0</v>
      </c>
      <c r="X14" s="175">
        <v>0</v>
      </c>
      <c r="Y14" s="173">
        <v>0</v>
      </c>
      <c r="Z14" s="179">
        <v>0</v>
      </c>
      <c r="AA14" s="216"/>
      <c r="AB14" s="72">
        <f aca="true" t="shared" si="2" ref="AB14:AB44">SUM(C14,I14,O14,U14)</f>
        <v>0</v>
      </c>
      <c r="AC14" s="72">
        <f aca="true" t="shared" si="3" ref="AC14:AC51">SUM(D14,J14,P14,V14)</f>
        <v>0</v>
      </c>
      <c r="AD14" s="72">
        <f aca="true" t="shared" si="4" ref="AD14:AD51">SUM(E14,K14,Q14,W14)</f>
        <v>0</v>
      </c>
      <c r="AE14" s="72">
        <f aca="true" t="shared" si="5" ref="AE14:AE51">SUM(F14,L14,R14,X14)</f>
        <v>0</v>
      </c>
      <c r="AF14" s="72">
        <f aca="true" t="shared" si="6" ref="AF14:AF51">SUM(G14,M14,S14,Y14)</f>
        <v>0</v>
      </c>
      <c r="AG14" s="72">
        <f aca="true" t="shared" si="7" ref="AG14:AG51">SUM(H14,N14,T14,Z14)</f>
        <v>0</v>
      </c>
    </row>
    <row r="15" spans="2:33" s="3" customFormat="1" ht="56.25" customHeight="1">
      <c r="B15" s="180" t="s">
        <v>97</v>
      </c>
      <c r="C15" s="173">
        <v>1</v>
      </c>
      <c r="D15" s="174">
        <v>240</v>
      </c>
      <c r="E15" s="173">
        <v>1</v>
      </c>
      <c r="F15" s="175">
        <v>240</v>
      </c>
      <c r="G15" s="173">
        <v>1</v>
      </c>
      <c r="H15" s="175">
        <v>240</v>
      </c>
      <c r="I15" s="176">
        <v>1</v>
      </c>
      <c r="J15" s="174">
        <v>240</v>
      </c>
      <c r="K15" s="173">
        <v>1</v>
      </c>
      <c r="L15" s="175">
        <v>240</v>
      </c>
      <c r="M15" s="173">
        <v>1</v>
      </c>
      <c r="N15" s="177">
        <v>240</v>
      </c>
      <c r="O15" s="176">
        <v>0</v>
      </c>
      <c r="P15" s="174">
        <v>0</v>
      </c>
      <c r="Q15" s="173">
        <v>0</v>
      </c>
      <c r="R15" s="175">
        <v>0</v>
      </c>
      <c r="S15" s="173">
        <v>0</v>
      </c>
      <c r="T15" s="177">
        <v>0</v>
      </c>
      <c r="U15" s="178">
        <v>0</v>
      </c>
      <c r="V15" s="174">
        <v>0</v>
      </c>
      <c r="W15" s="173">
        <v>0</v>
      </c>
      <c r="X15" s="175">
        <v>0</v>
      </c>
      <c r="Y15" s="173">
        <v>0</v>
      </c>
      <c r="Z15" s="179">
        <v>0</v>
      </c>
      <c r="AA15" s="216"/>
      <c r="AB15" s="72">
        <f t="shared" si="2"/>
        <v>2</v>
      </c>
      <c r="AC15" s="72">
        <f t="shared" si="3"/>
        <v>480</v>
      </c>
      <c r="AD15" s="72">
        <f t="shared" si="4"/>
        <v>2</v>
      </c>
      <c r="AE15" s="72">
        <f t="shared" si="5"/>
        <v>480</v>
      </c>
      <c r="AF15" s="72">
        <f t="shared" si="6"/>
        <v>2</v>
      </c>
      <c r="AG15" s="72">
        <f t="shared" si="7"/>
        <v>480</v>
      </c>
    </row>
    <row r="16" spans="2:33" s="3" customFormat="1" ht="56.25" customHeight="1">
      <c r="B16" s="180" t="s">
        <v>102</v>
      </c>
      <c r="C16" s="173">
        <v>0</v>
      </c>
      <c r="D16" s="174">
        <v>0</v>
      </c>
      <c r="E16" s="173">
        <v>0</v>
      </c>
      <c r="F16" s="175">
        <v>0</v>
      </c>
      <c r="G16" s="173">
        <v>0</v>
      </c>
      <c r="H16" s="175">
        <v>0</v>
      </c>
      <c r="I16" s="176">
        <v>1</v>
      </c>
      <c r="J16" s="174">
        <v>75</v>
      </c>
      <c r="K16" s="173">
        <v>1</v>
      </c>
      <c r="L16" s="175">
        <v>75</v>
      </c>
      <c r="M16" s="173">
        <v>1</v>
      </c>
      <c r="N16" s="177">
        <v>75</v>
      </c>
      <c r="O16" s="176">
        <v>0</v>
      </c>
      <c r="P16" s="174">
        <v>0</v>
      </c>
      <c r="Q16" s="173">
        <v>0</v>
      </c>
      <c r="R16" s="175">
        <v>0</v>
      </c>
      <c r="S16" s="173">
        <v>0</v>
      </c>
      <c r="T16" s="177">
        <v>0</v>
      </c>
      <c r="U16" s="178">
        <v>0</v>
      </c>
      <c r="V16" s="174">
        <v>0</v>
      </c>
      <c r="W16" s="173">
        <v>0</v>
      </c>
      <c r="X16" s="175">
        <v>0</v>
      </c>
      <c r="Y16" s="173">
        <v>0</v>
      </c>
      <c r="Z16" s="179">
        <v>0</v>
      </c>
      <c r="AA16" s="216"/>
      <c r="AB16" s="72">
        <f t="shared" si="2"/>
        <v>1</v>
      </c>
      <c r="AC16" s="72">
        <f t="shared" si="3"/>
        <v>75</v>
      </c>
      <c r="AD16" s="72">
        <f t="shared" si="4"/>
        <v>1</v>
      </c>
      <c r="AE16" s="72">
        <f t="shared" si="5"/>
        <v>75</v>
      </c>
      <c r="AF16" s="72">
        <f t="shared" si="6"/>
        <v>1</v>
      </c>
      <c r="AG16" s="72">
        <f t="shared" si="7"/>
        <v>75</v>
      </c>
    </row>
    <row r="17" spans="2:33" s="3" customFormat="1" ht="56.25" customHeight="1">
      <c r="B17" s="180" t="s">
        <v>95</v>
      </c>
      <c r="C17" s="173">
        <v>0</v>
      </c>
      <c r="D17" s="174">
        <v>0</v>
      </c>
      <c r="E17" s="173">
        <v>0</v>
      </c>
      <c r="F17" s="175">
        <v>0</v>
      </c>
      <c r="G17" s="173">
        <v>0</v>
      </c>
      <c r="H17" s="175">
        <v>0</v>
      </c>
      <c r="I17" s="176">
        <v>0</v>
      </c>
      <c r="J17" s="174">
        <v>0</v>
      </c>
      <c r="K17" s="173">
        <v>0</v>
      </c>
      <c r="L17" s="175">
        <v>0</v>
      </c>
      <c r="M17" s="173">
        <v>0</v>
      </c>
      <c r="N17" s="177">
        <v>0</v>
      </c>
      <c r="O17" s="176">
        <v>0</v>
      </c>
      <c r="P17" s="174">
        <v>0</v>
      </c>
      <c r="Q17" s="173">
        <v>0</v>
      </c>
      <c r="R17" s="175">
        <v>0</v>
      </c>
      <c r="S17" s="173">
        <v>0</v>
      </c>
      <c r="T17" s="177">
        <v>0</v>
      </c>
      <c r="U17" s="178">
        <v>0</v>
      </c>
      <c r="V17" s="174">
        <v>0</v>
      </c>
      <c r="W17" s="173">
        <v>0</v>
      </c>
      <c r="X17" s="175">
        <v>0</v>
      </c>
      <c r="Y17" s="173">
        <v>0</v>
      </c>
      <c r="Z17" s="179">
        <v>0</v>
      </c>
      <c r="AA17" s="216"/>
      <c r="AB17" s="72">
        <f t="shared" si="2"/>
        <v>0</v>
      </c>
      <c r="AC17" s="72">
        <f t="shared" si="3"/>
        <v>0</v>
      </c>
      <c r="AD17" s="72">
        <f t="shared" si="4"/>
        <v>0</v>
      </c>
      <c r="AE17" s="72">
        <f t="shared" si="5"/>
        <v>0</v>
      </c>
      <c r="AF17" s="72">
        <f t="shared" si="6"/>
        <v>0</v>
      </c>
      <c r="AG17" s="72">
        <f t="shared" si="7"/>
        <v>0</v>
      </c>
    </row>
    <row r="18" spans="2:33" s="3" customFormat="1" ht="56.25" customHeight="1">
      <c r="B18" s="180" t="s">
        <v>114</v>
      </c>
      <c r="C18" s="173">
        <v>0</v>
      </c>
      <c r="D18" s="174">
        <v>0</v>
      </c>
      <c r="E18" s="173">
        <v>0</v>
      </c>
      <c r="F18" s="175">
        <v>0</v>
      </c>
      <c r="G18" s="173">
        <v>0</v>
      </c>
      <c r="H18" s="175">
        <v>0</v>
      </c>
      <c r="I18" s="176">
        <v>0</v>
      </c>
      <c r="J18" s="174">
        <v>0</v>
      </c>
      <c r="K18" s="173">
        <v>0</v>
      </c>
      <c r="L18" s="175">
        <v>0</v>
      </c>
      <c r="M18" s="173">
        <v>0</v>
      </c>
      <c r="N18" s="177">
        <v>0</v>
      </c>
      <c r="O18" s="176">
        <v>0</v>
      </c>
      <c r="P18" s="174">
        <v>0</v>
      </c>
      <c r="Q18" s="173">
        <v>0</v>
      </c>
      <c r="R18" s="175">
        <v>0</v>
      </c>
      <c r="S18" s="173">
        <v>0</v>
      </c>
      <c r="T18" s="177">
        <v>0</v>
      </c>
      <c r="U18" s="178">
        <v>0</v>
      </c>
      <c r="V18" s="174">
        <v>0</v>
      </c>
      <c r="W18" s="173">
        <v>0</v>
      </c>
      <c r="X18" s="175">
        <v>0</v>
      </c>
      <c r="Y18" s="173">
        <v>0</v>
      </c>
      <c r="Z18" s="179">
        <v>0</v>
      </c>
      <c r="AA18" s="216"/>
      <c r="AB18" s="72">
        <f t="shared" si="2"/>
        <v>0</v>
      </c>
      <c r="AC18" s="72">
        <f t="shared" si="3"/>
        <v>0</v>
      </c>
      <c r="AD18" s="72">
        <f t="shared" si="4"/>
        <v>0</v>
      </c>
      <c r="AE18" s="72">
        <f t="shared" si="5"/>
        <v>0</v>
      </c>
      <c r="AF18" s="72">
        <f t="shared" si="6"/>
        <v>0</v>
      </c>
      <c r="AG18" s="72">
        <f t="shared" si="7"/>
        <v>0</v>
      </c>
    </row>
    <row r="19" spans="2:33" s="3" customFormat="1" ht="56.25" customHeight="1">
      <c r="B19" s="180" t="s">
        <v>99</v>
      </c>
      <c r="C19" s="181">
        <v>0</v>
      </c>
      <c r="D19" s="182">
        <v>0</v>
      </c>
      <c r="E19" s="181">
        <v>0</v>
      </c>
      <c r="F19" s="183">
        <v>0</v>
      </c>
      <c r="G19" s="181">
        <v>0</v>
      </c>
      <c r="H19" s="183">
        <v>0</v>
      </c>
      <c r="I19" s="184">
        <v>0</v>
      </c>
      <c r="J19" s="182">
        <v>0</v>
      </c>
      <c r="K19" s="181">
        <v>0</v>
      </c>
      <c r="L19" s="183">
        <v>0</v>
      </c>
      <c r="M19" s="181">
        <v>0</v>
      </c>
      <c r="N19" s="185">
        <v>0</v>
      </c>
      <c r="O19" s="184">
        <v>0</v>
      </c>
      <c r="P19" s="182">
        <v>0</v>
      </c>
      <c r="Q19" s="181">
        <v>0</v>
      </c>
      <c r="R19" s="183">
        <v>0</v>
      </c>
      <c r="S19" s="181">
        <v>0</v>
      </c>
      <c r="T19" s="185">
        <v>0</v>
      </c>
      <c r="U19" s="186">
        <v>0</v>
      </c>
      <c r="V19" s="182">
        <v>0</v>
      </c>
      <c r="W19" s="181">
        <v>0</v>
      </c>
      <c r="X19" s="183">
        <v>0</v>
      </c>
      <c r="Y19" s="181">
        <v>0</v>
      </c>
      <c r="Z19" s="187">
        <v>0</v>
      </c>
      <c r="AA19" s="217"/>
      <c r="AB19" s="72">
        <f t="shared" si="2"/>
        <v>0</v>
      </c>
      <c r="AC19" s="72">
        <f t="shared" si="3"/>
        <v>0</v>
      </c>
      <c r="AD19" s="72">
        <f t="shared" si="4"/>
        <v>0</v>
      </c>
      <c r="AE19" s="72">
        <f t="shared" si="5"/>
        <v>0</v>
      </c>
      <c r="AF19" s="72">
        <f t="shared" si="6"/>
        <v>0</v>
      </c>
      <c r="AG19" s="72">
        <f t="shared" si="7"/>
        <v>0</v>
      </c>
    </row>
    <row r="20" spans="2:33" s="3" customFormat="1" ht="56.25" customHeight="1">
      <c r="B20" s="180" t="s">
        <v>111</v>
      </c>
      <c r="C20" s="173">
        <v>0</v>
      </c>
      <c r="D20" s="174">
        <v>0</v>
      </c>
      <c r="E20" s="173">
        <v>0</v>
      </c>
      <c r="F20" s="175">
        <v>0</v>
      </c>
      <c r="G20" s="173">
        <v>0</v>
      </c>
      <c r="H20" s="175">
        <v>0</v>
      </c>
      <c r="I20" s="176">
        <v>0</v>
      </c>
      <c r="J20" s="174">
        <v>0</v>
      </c>
      <c r="K20" s="173">
        <v>0</v>
      </c>
      <c r="L20" s="175">
        <v>0</v>
      </c>
      <c r="M20" s="173">
        <v>0</v>
      </c>
      <c r="N20" s="177">
        <v>0</v>
      </c>
      <c r="O20" s="176">
        <v>0</v>
      </c>
      <c r="P20" s="174">
        <v>0</v>
      </c>
      <c r="Q20" s="173">
        <v>0</v>
      </c>
      <c r="R20" s="175">
        <v>0</v>
      </c>
      <c r="S20" s="173">
        <v>0</v>
      </c>
      <c r="T20" s="177">
        <v>0</v>
      </c>
      <c r="U20" s="178">
        <v>0</v>
      </c>
      <c r="V20" s="174">
        <v>0</v>
      </c>
      <c r="W20" s="173">
        <v>0</v>
      </c>
      <c r="X20" s="175">
        <v>0</v>
      </c>
      <c r="Y20" s="173">
        <v>0</v>
      </c>
      <c r="Z20" s="179">
        <v>0</v>
      </c>
      <c r="AA20" s="216"/>
      <c r="AB20" s="72">
        <f t="shared" si="2"/>
        <v>0</v>
      </c>
      <c r="AC20" s="72">
        <f t="shared" si="3"/>
        <v>0</v>
      </c>
      <c r="AD20" s="72">
        <f t="shared" si="4"/>
        <v>0</v>
      </c>
      <c r="AE20" s="72">
        <f t="shared" si="5"/>
        <v>0</v>
      </c>
      <c r="AF20" s="72">
        <f t="shared" si="6"/>
        <v>0</v>
      </c>
      <c r="AG20" s="72">
        <f t="shared" si="7"/>
        <v>0</v>
      </c>
    </row>
    <row r="21" spans="2:33" s="3" customFormat="1" ht="56.25" customHeight="1">
      <c r="B21" s="180" t="s">
        <v>98</v>
      </c>
      <c r="C21" s="173">
        <v>4</v>
      </c>
      <c r="D21" s="174">
        <v>839</v>
      </c>
      <c r="E21" s="173">
        <v>4</v>
      </c>
      <c r="F21" s="175">
        <v>879</v>
      </c>
      <c r="G21" s="173">
        <v>4</v>
      </c>
      <c r="H21" s="175">
        <v>919</v>
      </c>
      <c r="I21" s="176">
        <v>2</v>
      </c>
      <c r="J21" s="174">
        <v>538</v>
      </c>
      <c r="K21" s="173">
        <v>2</v>
      </c>
      <c r="L21" s="175">
        <v>558</v>
      </c>
      <c r="M21" s="173">
        <v>2</v>
      </c>
      <c r="N21" s="177">
        <v>578</v>
      </c>
      <c r="O21" s="176">
        <v>0</v>
      </c>
      <c r="P21" s="174">
        <v>0</v>
      </c>
      <c r="Q21" s="173">
        <v>0</v>
      </c>
      <c r="R21" s="175">
        <v>0</v>
      </c>
      <c r="S21" s="173">
        <v>0</v>
      </c>
      <c r="T21" s="177">
        <v>0</v>
      </c>
      <c r="U21" s="178">
        <v>0</v>
      </c>
      <c r="V21" s="174">
        <v>0</v>
      </c>
      <c r="W21" s="173">
        <v>0</v>
      </c>
      <c r="X21" s="175">
        <v>0</v>
      </c>
      <c r="Y21" s="173">
        <v>0</v>
      </c>
      <c r="Z21" s="179">
        <v>0</v>
      </c>
      <c r="AA21" s="216"/>
      <c r="AB21" s="72">
        <f t="shared" si="2"/>
        <v>6</v>
      </c>
      <c r="AC21" s="72">
        <f t="shared" si="3"/>
        <v>1377</v>
      </c>
      <c r="AD21" s="72">
        <f t="shared" si="4"/>
        <v>6</v>
      </c>
      <c r="AE21" s="72">
        <f t="shared" si="5"/>
        <v>1437</v>
      </c>
      <c r="AF21" s="72">
        <f t="shared" si="6"/>
        <v>6</v>
      </c>
      <c r="AG21" s="72">
        <f t="shared" si="7"/>
        <v>1497</v>
      </c>
    </row>
    <row r="22" spans="2:33" s="3" customFormat="1" ht="56.25" customHeight="1">
      <c r="B22" s="180" t="s">
        <v>112</v>
      </c>
      <c r="C22" s="181">
        <v>0</v>
      </c>
      <c r="D22" s="182">
        <v>0</v>
      </c>
      <c r="E22" s="181">
        <v>0</v>
      </c>
      <c r="F22" s="183">
        <v>0</v>
      </c>
      <c r="G22" s="181">
        <v>0</v>
      </c>
      <c r="H22" s="183">
        <v>0</v>
      </c>
      <c r="I22" s="184">
        <v>0</v>
      </c>
      <c r="J22" s="182">
        <v>0</v>
      </c>
      <c r="K22" s="181">
        <v>0</v>
      </c>
      <c r="L22" s="183">
        <v>0</v>
      </c>
      <c r="M22" s="181">
        <v>0</v>
      </c>
      <c r="N22" s="185">
        <v>0</v>
      </c>
      <c r="O22" s="184">
        <v>0</v>
      </c>
      <c r="P22" s="182">
        <v>0</v>
      </c>
      <c r="Q22" s="181">
        <v>0</v>
      </c>
      <c r="R22" s="183">
        <v>0</v>
      </c>
      <c r="S22" s="181">
        <v>0</v>
      </c>
      <c r="T22" s="185">
        <v>0</v>
      </c>
      <c r="U22" s="186">
        <v>0</v>
      </c>
      <c r="V22" s="182">
        <v>0</v>
      </c>
      <c r="W22" s="181">
        <v>0</v>
      </c>
      <c r="X22" s="183">
        <v>0</v>
      </c>
      <c r="Y22" s="181">
        <v>0</v>
      </c>
      <c r="Z22" s="187">
        <v>0</v>
      </c>
      <c r="AA22" s="217"/>
      <c r="AB22" s="72">
        <f t="shared" si="2"/>
        <v>0</v>
      </c>
      <c r="AC22" s="72">
        <f t="shared" si="3"/>
        <v>0</v>
      </c>
      <c r="AD22" s="72">
        <f t="shared" si="4"/>
        <v>0</v>
      </c>
      <c r="AE22" s="72">
        <f t="shared" si="5"/>
        <v>0</v>
      </c>
      <c r="AF22" s="72">
        <f t="shared" si="6"/>
        <v>0</v>
      </c>
      <c r="AG22" s="72">
        <f t="shared" si="7"/>
        <v>0</v>
      </c>
    </row>
    <row r="23" spans="2:33" s="3" customFormat="1" ht="56.25" customHeight="1">
      <c r="B23" s="180" t="s">
        <v>86</v>
      </c>
      <c r="C23" s="173">
        <v>0</v>
      </c>
      <c r="D23" s="174">
        <v>0</v>
      </c>
      <c r="E23" s="173">
        <v>0</v>
      </c>
      <c r="F23" s="175">
        <v>0</v>
      </c>
      <c r="G23" s="173">
        <v>0</v>
      </c>
      <c r="H23" s="175">
        <v>0</v>
      </c>
      <c r="I23" s="176">
        <v>0</v>
      </c>
      <c r="J23" s="174">
        <v>0</v>
      </c>
      <c r="K23" s="173">
        <v>0</v>
      </c>
      <c r="L23" s="175">
        <v>0</v>
      </c>
      <c r="M23" s="173">
        <v>0</v>
      </c>
      <c r="N23" s="177">
        <v>0</v>
      </c>
      <c r="O23" s="176">
        <v>0</v>
      </c>
      <c r="P23" s="174">
        <v>0</v>
      </c>
      <c r="Q23" s="173">
        <v>0</v>
      </c>
      <c r="R23" s="175">
        <v>0</v>
      </c>
      <c r="S23" s="173">
        <v>0</v>
      </c>
      <c r="T23" s="177">
        <v>0</v>
      </c>
      <c r="U23" s="178">
        <v>0</v>
      </c>
      <c r="V23" s="174">
        <v>0</v>
      </c>
      <c r="W23" s="173">
        <v>0</v>
      </c>
      <c r="X23" s="175">
        <v>0</v>
      </c>
      <c r="Y23" s="173">
        <v>0</v>
      </c>
      <c r="Z23" s="179">
        <v>0</v>
      </c>
      <c r="AA23" s="216"/>
      <c r="AB23" s="72">
        <f t="shared" si="2"/>
        <v>0</v>
      </c>
      <c r="AC23" s="72">
        <f t="shared" si="3"/>
        <v>0</v>
      </c>
      <c r="AD23" s="72">
        <f t="shared" si="4"/>
        <v>0</v>
      </c>
      <c r="AE23" s="72">
        <f t="shared" si="5"/>
        <v>0</v>
      </c>
      <c r="AF23" s="72">
        <f t="shared" si="6"/>
        <v>0</v>
      </c>
      <c r="AG23" s="72">
        <f t="shared" si="7"/>
        <v>0</v>
      </c>
    </row>
    <row r="24" spans="2:33" s="3" customFormat="1" ht="56.25" customHeight="1">
      <c r="B24" s="180" t="s">
        <v>79</v>
      </c>
      <c r="C24" s="173">
        <v>1</v>
      </c>
      <c r="D24" s="174">
        <v>300</v>
      </c>
      <c r="E24" s="173">
        <v>1</v>
      </c>
      <c r="F24" s="175">
        <v>300</v>
      </c>
      <c r="G24" s="173">
        <v>1</v>
      </c>
      <c r="H24" s="175">
        <v>300</v>
      </c>
      <c r="I24" s="176">
        <v>1</v>
      </c>
      <c r="J24" s="174">
        <v>200</v>
      </c>
      <c r="K24" s="173">
        <v>1</v>
      </c>
      <c r="L24" s="175">
        <v>200</v>
      </c>
      <c r="M24" s="173">
        <v>1</v>
      </c>
      <c r="N24" s="177">
        <v>200</v>
      </c>
      <c r="O24" s="176">
        <v>1</v>
      </c>
      <c r="P24" s="174">
        <v>80</v>
      </c>
      <c r="Q24" s="173">
        <v>1</v>
      </c>
      <c r="R24" s="175">
        <v>80</v>
      </c>
      <c r="S24" s="173">
        <v>1</v>
      </c>
      <c r="T24" s="177">
        <v>80</v>
      </c>
      <c r="U24" s="178">
        <v>1</v>
      </c>
      <c r="V24" s="174">
        <v>200</v>
      </c>
      <c r="W24" s="173">
        <v>1</v>
      </c>
      <c r="X24" s="175">
        <v>200</v>
      </c>
      <c r="Y24" s="173">
        <v>1</v>
      </c>
      <c r="Z24" s="179">
        <v>200</v>
      </c>
      <c r="AA24" s="216"/>
      <c r="AB24" s="72">
        <f t="shared" si="2"/>
        <v>4</v>
      </c>
      <c r="AC24" s="72">
        <f t="shared" si="3"/>
        <v>780</v>
      </c>
      <c r="AD24" s="72">
        <f t="shared" si="4"/>
        <v>4</v>
      </c>
      <c r="AE24" s="72">
        <f t="shared" si="5"/>
        <v>780</v>
      </c>
      <c r="AF24" s="72">
        <f t="shared" si="6"/>
        <v>4</v>
      </c>
      <c r="AG24" s="72">
        <f t="shared" si="7"/>
        <v>780</v>
      </c>
    </row>
    <row r="25" spans="2:33" s="3" customFormat="1" ht="56.25" customHeight="1">
      <c r="B25" s="180" t="s">
        <v>116</v>
      </c>
      <c r="C25" s="173">
        <v>0</v>
      </c>
      <c r="D25" s="174">
        <v>0</v>
      </c>
      <c r="E25" s="173">
        <v>0</v>
      </c>
      <c r="F25" s="175">
        <v>0</v>
      </c>
      <c r="G25" s="173">
        <v>0</v>
      </c>
      <c r="H25" s="175">
        <v>0</v>
      </c>
      <c r="I25" s="176">
        <v>0</v>
      </c>
      <c r="J25" s="174">
        <v>0</v>
      </c>
      <c r="K25" s="173">
        <v>0</v>
      </c>
      <c r="L25" s="175">
        <v>0</v>
      </c>
      <c r="M25" s="173">
        <v>0</v>
      </c>
      <c r="N25" s="177">
        <v>0</v>
      </c>
      <c r="O25" s="176">
        <v>0</v>
      </c>
      <c r="P25" s="174">
        <v>0</v>
      </c>
      <c r="Q25" s="173">
        <v>0</v>
      </c>
      <c r="R25" s="175">
        <v>0</v>
      </c>
      <c r="S25" s="173">
        <v>0</v>
      </c>
      <c r="T25" s="177">
        <v>0</v>
      </c>
      <c r="U25" s="178">
        <v>0</v>
      </c>
      <c r="V25" s="174">
        <v>0</v>
      </c>
      <c r="W25" s="173">
        <v>0</v>
      </c>
      <c r="X25" s="175">
        <v>0</v>
      </c>
      <c r="Y25" s="173">
        <v>0</v>
      </c>
      <c r="Z25" s="179">
        <v>0</v>
      </c>
      <c r="AA25" s="216"/>
      <c r="AB25" s="72">
        <f t="shared" si="2"/>
        <v>0</v>
      </c>
      <c r="AC25" s="72">
        <f t="shared" si="3"/>
        <v>0</v>
      </c>
      <c r="AD25" s="72">
        <f t="shared" si="4"/>
        <v>0</v>
      </c>
      <c r="AE25" s="72">
        <f t="shared" si="5"/>
        <v>0</v>
      </c>
      <c r="AF25" s="72">
        <f t="shared" si="6"/>
        <v>0</v>
      </c>
      <c r="AG25" s="72">
        <f t="shared" si="7"/>
        <v>0</v>
      </c>
    </row>
    <row r="26" spans="2:33" s="3" customFormat="1" ht="56.25" customHeight="1">
      <c r="B26" s="180" t="s">
        <v>93</v>
      </c>
      <c r="C26" s="173">
        <v>0</v>
      </c>
      <c r="D26" s="174">
        <v>0</v>
      </c>
      <c r="E26" s="173">
        <v>0</v>
      </c>
      <c r="F26" s="175">
        <v>0</v>
      </c>
      <c r="G26" s="173">
        <v>0</v>
      </c>
      <c r="H26" s="175">
        <v>0</v>
      </c>
      <c r="I26" s="176">
        <v>0</v>
      </c>
      <c r="J26" s="174">
        <v>0</v>
      </c>
      <c r="K26" s="173">
        <v>0</v>
      </c>
      <c r="L26" s="175">
        <v>0</v>
      </c>
      <c r="M26" s="173">
        <v>0</v>
      </c>
      <c r="N26" s="177">
        <v>0</v>
      </c>
      <c r="O26" s="176">
        <v>0</v>
      </c>
      <c r="P26" s="174">
        <v>0</v>
      </c>
      <c r="Q26" s="173">
        <v>0</v>
      </c>
      <c r="R26" s="175">
        <v>0</v>
      </c>
      <c r="S26" s="173">
        <v>0</v>
      </c>
      <c r="T26" s="177">
        <v>0</v>
      </c>
      <c r="U26" s="178">
        <v>0</v>
      </c>
      <c r="V26" s="174">
        <v>0</v>
      </c>
      <c r="W26" s="173">
        <v>0</v>
      </c>
      <c r="X26" s="175">
        <v>0</v>
      </c>
      <c r="Y26" s="173">
        <v>0</v>
      </c>
      <c r="Z26" s="179">
        <v>0</v>
      </c>
      <c r="AA26" s="216"/>
      <c r="AB26" s="72">
        <f t="shared" si="2"/>
        <v>0</v>
      </c>
      <c r="AC26" s="72">
        <f t="shared" si="3"/>
        <v>0</v>
      </c>
      <c r="AD26" s="72">
        <f t="shared" si="4"/>
        <v>0</v>
      </c>
      <c r="AE26" s="72">
        <f t="shared" si="5"/>
        <v>0</v>
      </c>
      <c r="AF26" s="72">
        <f t="shared" si="6"/>
        <v>0</v>
      </c>
      <c r="AG26" s="72">
        <f t="shared" si="7"/>
        <v>0</v>
      </c>
    </row>
    <row r="27" spans="2:33" s="3" customFormat="1" ht="56.25" customHeight="1">
      <c r="B27" s="180" t="s">
        <v>106</v>
      </c>
      <c r="C27" s="181">
        <v>0</v>
      </c>
      <c r="D27" s="182">
        <v>0</v>
      </c>
      <c r="E27" s="181">
        <v>0</v>
      </c>
      <c r="F27" s="183">
        <v>0</v>
      </c>
      <c r="G27" s="181">
        <v>0</v>
      </c>
      <c r="H27" s="183">
        <v>0</v>
      </c>
      <c r="I27" s="184">
        <v>0</v>
      </c>
      <c r="J27" s="182">
        <v>0</v>
      </c>
      <c r="K27" s="181">
        <v>0</v>
      </c>
      <c r="L27" s="183">
        <v>0</v>
      </c>
      <c r="M27" s="181">
        <v>0</v>
      </c>
      <c r="N27" s="185">
        <v>0</v>
      </c>
      <c r="O27" s="184">
        <v>0</v>
      </c>
      <c r="P27" s="182">
        <v>0</v>
      </c>
      <c r="Q27" s="181">
        <v>0</v>
      </c>
      <c r="R27" s="183">
        <v>0</v>
      </c>
      <c r="S27" s="181">
        <v>0</v>
      </c>
      <c r="T27" s="185">
        <v>0</v>
      </c>
      <c r="U27" s="186">
        <v>0</v>
      </c>
      <c r="V27" s="182">
        <v>0</v>
      </c>
      <c r="W27" s="181">
        <v>0</v>
      </c>
      <c r="X27" s="183">
        <v>0</v>
      </c>
      <c r="Y27" s="181">
        <v>0</v>
      </c>
      <c r="Z27" s="187">
        <v>0</v>
      </c>
      <c r="AA27" s="217"/>
      <c r="AB27" s="72">
        <f t="shared" si="2"/>
        <v>0</v>
      </c>
      <c r="AC27" s="72">
        <f t="shared" si="3"/>
        <v>0</v>
      </c>
      <c r="AD27" s="72">
        <f t="shared" si="4"/>
        <v>0</v>
      </c>
      <c r="AE27" s="72">
        <f t="shared" si="5"/>
        <v>0</v>
      </c>
      <c r="AF27" s="72">
        <f t="shared" si="6"/>
        <v>0</v>
      </c>
      <c r="AG27" s="72">
        <f t="shared" si="7"/>
        <v>0</v>
      </c>
    </row>
    <row r="28" spans="2:33" s="3" customFormat="1" ht="56.25" customHeight="1">
      <c r="B28" s="180" t="s">
        <v>109</v>
      </c>
      <c r="C28" s="181">
        <v>0</v>
      </c>
      <c r="D28" s="182">
        <v>0</v>
      </c>
      <c r="E28" s="181">
        <v>0</v>
      </c>
      <c r="F28" s="183">
        <v>0</v>
      </c>
      <c r="G28" s="181">
        <v>0</v>
      </c>
      <c r="H28" s="183">
        <v>0</v>
      </c>
      <c r="I28" s="184">
        <v>0</v>
      </c>
      <c r="J28" s="182">
        <v>0</v>
      </c>
      <c r="K28" s="181">
        <v>0</v>
      </c>
      <c r="L28" s="183">
        <v>0</v>
      </c>
      <c r="M28" s="181">
        <v>0</v>
      </c>
      <c r="N28" s="185">
        <v>0</v>
      </c>
      <c r="O28" s="184">
        <v>0</v>
      </c>
      <c r="P28" s="182">
        <v>0</v>
      </c>
      <c r="Q28" s="181">
        <v>0</v>
      </c>
      <c r="R28" s="183">
        <v>0</v>
      </c>
      <c r="S28" s="181">
        <v>0</v>
      </c>
      <c r="T28" s="185">
        <v>0</v>
      </c>
      <c r="U28" s="186">
        <v>0</v>
      </c>
      <c r="V28" s="182">
        <v>0</v>
      </c>
      <c r="W28" s="181">
        <v>0</v>
      </c>
      <c r="X28" s="183">
        <v>0</v>
      </c>
      <c r="Y28" s="181">
        <v>0</v>
      </c>
      <c r="Z28" s="187">
        <v>0</v>
      </c>
      <c r="AA28" s="217"/>
      <c r="AB28" s="72">
        <f t="shared" si="2"/>
        <v>0</v>
      </c>
      <c r="AC28" s="72">
        <f t="shared" si="3"/>
        <v>0</v>
      </c>
      <c r="AD28" s="72">
        <f t="shared" si="4"/>
        <v>0</v>
      </c>
      <c r="AE28" s="72">
        <f t="shared" si="5"/>
        <v>0</v>
      </c>
      <c r="AF28" s="72">
        <f t="shared" si="6"/>
        <v>0</v>
      </c>
      <c r="AG28" s="72">
        <f t="shared" si="7"/>
        <v>0</v>
      </c>
    </row>
    <row r="29" spans="2:33" s="3" customFormat="1" ht="56.25" customHeight="1">
      <c r="B29" s="180" t="s">
        <v>104</v>
      </c>
      <c r="C29" s="173">
        <v>0</v>
      </c>
      <c r="D29" s="174">
        <v>0</v>
      </c>
      <c r="E29" s="173">
        <v>0</v>
      </c>
      <c r="F29" s="175">
        <v>0</v>
      </c>
      <c r="G29" s="173">
        <v>0</v>
      </c>
      <c r="H29" s="175">
        <v>0</v>
      </c>
      <c r="I29" s="176">
        <v>0</v>
      </c>
      <c r="J29" s="174">
        <v>0</v>
      </c>
      <c r="K29" s="173">
        <v>0</v>
      </c>
      <c r="L29" s="175">
        <v>0</v>
      </c>
      <c r="M29" s="173">
        <v>0</v>
      </c>
      <c r="N29" s="177">
        <v>0</v>
      </c>
      <c r="O29" s="176">
        <v>0</v>
      </c>
      <c r="P29" s="174">
        <v>0</v>
      </c>
      <c r="Q29" s="173">
        <v>0</v>
      </c>
      <c r="R29" s="175">
        <v>0</v>
      </c>
      <c r="S29" s="173">
        <v>0</v>
      </c>
      <c r="T29" s="177">
        <v>0</v>
      </c>
      <c r="U29" s="178">
        <v>0</v>
      </c>
      <c r="V29" s="174">
        <v>0</v>
      </c>
      <c r="W29" s="173">
        <v>0</v>
      </c>
      <c r="X29" s="175">
        <v>0</v>
      </c>
      <c r="Y29" s="173">
        <v>0</v>
      </c>
      <c r="Z29" s="179">
        <v>0</v>
      </c>
      <c r="AA29" s="216"/>
      <c r="AB29" s="72">
        <f t="shared" si="2"/>
        <v>0</v>
      </c>
      <c r="AC29" s="72">
        <f t="shared" si="3"/>
        <v>0</v>
      </c>
      <c r="AD29" s="72">
        <f t="shared" si="4"/>
        <v>0</v>
      </c>
      <c r="AE29" s="72">
        <f t="shared" si="5"/>
        <v>0</v>
      </c>
      <c r="AF29" s="72">
        <f t="shared" si="6"/>
        <v>0</v>
      </c>
      <c r="AG29" s="72">
        <f t="shared" si="7"/>
        <v>0</v>
      </c>
    </row>
    <row r="30" spans="2:33" s="3" customFormat="1" ht="56.25" customHeight="1">
      <c r="B30" s="180" t="s">
        <v>113</v>
      </c>
      <c r="C30" s="181">
        <v>1</v>
      </c>
      <c r="D30" s="182">
        <v>11</v>
      </c>
      <c r="E30" s="181">
        <v>1</v>
      </c>
      <c r="F30" s="183">
        <v>11</v>
      </c>
      <c r="G30" s="181">
        <v>1</v>
      </c>
      <c r="H30" s="183">
        <v>11</v>
      </c>
      <c r="I30" s="184">
        <v>1</v>
      </c>
      <c r="J30" s="182">
        <v>7</v>
      </c>
      <c r="K30" s="181">
        <v>1</v>
      </c>
      <c r="L30" s="183">
        <v>7</v>
      </c>
      <c r="M30" s="181">
        <v>1</v>
      </c>
      <c r="N30" s="185">
        <v>7</v>
      </c>
      <c r="O30" s="184">
        <v>1</v>
      </c>
      <c r="P30" s="182">
        <v>1</v>
      </c>
      <c r="Q30" s="181">
        <v>1</v>
      </c>
      <c r="R30" s="183">
        <v>1</v>
      </c>
      <c r="S30" s="181">
        <v>1</v>
      </c>
      <c r="T30" s="185">
        <v>1</v>
      </c>
      <c r="U30" s="186">
        <v>1</v>
      </c>
      <c r="V30" s="182">
        <v>1</v>
      </c>
      <c r="W30" s="181">
        <v>1</v>
      </c>
      <c r="X30" s="183">
        <v>1</v>
      </c>
      <c r="Y30" s="181">
        <v>1</v>
      </c>
      <c r="Z30" s="187">
        <v>1</v>
      </c>
      <c r="AA30" s="217"/>
      <c r="AB30" s="72">
        <f t="shared" si="2"/>
        <v>4</v>
      </c>
      <c r="AC30" s="72">
        <f t="shared" si="3"/>
        <v>20</v>
      </c>
      <c r="AD30" s="72">
        <f t="shared" si="4"/>
        <v>4</v>
      </c>
      <c r="AE30" s="72">
        <f t="shared" si="5"/>
        <v>20</v>
      </c>
      <c r="AF30" s="72">
        <f t="shared" si="6"/>
        <v>4</v>
      </c>
      <c r="AG30" s="72">
        <f t="shared" si="7"/>
        <v>20</v>
      </c>
    </row>
    <row r="31" spans="2:33" s="3" customFormat="1" ht="56.25" customHeight="1">
      <c r="B31" s="180" t="s">
        <v>21</v>
      </c>
      <c r="C31" s="181">
        <v>0</v>
      </c>
      <c r="D31" s="182">
        <v>0</v>
      </c>
      <c r="E31" s="181">
        <v>0</v>
      </c>
      <c r="F31" s="183">
        <v>0</v>
      </c>
      <c r="G31" s="181">
        <v>0</v>
      </c>
      <c r="H31" s="183">
        <v>0</v>
      </c>
      <c r="I31" s="184">
        <v>0</v>
      </c>
      <c r="J31" s="182">
        <v>0</v>
      </c>
      <c r="K31" s="181">
        <v>0</v>
      </c>
      <c r="L31" s="183">
        <v>0</v>
      </c>
      <c r="M31" s="181">
        <v>0</v>
      </c>
      <c r="N31" s="185">
        <v>0</v>
      </c>
      <c r="O31" s="184">
        <v>0</v>
      </c>
      <c r="P31" s="182">
        <v>0</v>
      </c>
      <c r="Q31" s="181">
        <v>0</v>
      </c>
      <c r="R31" s="183">
        <v>0</v>
      </c>
      <c r="S31" s="181">
        <v>0</v>
      </c>
      <c r="T31" s="185">
        <v>0</v>
      </c>
      <c r="U31" s="186">
        <v>0</v>
      </c>
      <c r="V31" s="182">
        <v>0</v>
      </c>
      <c r="W31" s="181">
        <v>0</v>
      </c>
      <c r="X31" s="183">
        <v>0</v>
      </c>
      <c r="Y31" s="181">
        <v>0</v>
      </c>
      <c r="Z31" s="187">
        <v>0</v>
      </c>
      <c r="AA31" s="217"/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</row>
    <row r="32" spans="2:33" s="3" customFormat="1" ht="56.25" customHeight="1">
      <c r="B32" s="180" t="s">
        <v>110</v>
      </c>
      <c r="C32" s="173">
        <v>0</v>
      </c>
      <c r="D32" s="174">
        <v>0</v>
      </c>
      <c r="E32" s="173">
        <v>0</v>
      </c>
      <c r="F32" s="175">
        <v>0</v>
      </c>
      <c r="G32" s="173">
        <v>0</v>
      </c>
      <c r="H32" s="175">
        <v>0</v>
      </c>
      <c r="I32" s="176">
        <v>0</v>
      </c>
      <c r="J32" s="174">
        <v>0</v>
      </c>
      <c r="K32" s="173">
        <v>0</v>
      </c>
      <c r="L32" s="175">
        <v>0</v>
      </c>
      <c r="M32" s="173">
        <v>0</v>
      </c>
      <c r="N32" s="177">
        <v>0</v>
      </c>
      <c r="O32" s="176">
        <v>0</v>
      </c>
      <c r="P32" s="174">
        <v>0</v>
      </c>
      <c r="Q32" s="173">
        <v>0</v>
      </c>
      <c r="R32" s="175">
        <v>0</v>
      </c>
      <c r="S32" s="173">
        <v>0</v>
      </c>
      <c r="T32" s="177">
        <v>0</v>
      </c>
      <c r="U32" s="178">
        <v>0</v>
      </c>
      <c r="V32" s="174">
        <v>0</v>
      </c>
      <c r="W32" s="173">
        <v>0</v>
      </c>
      <c r="X32" s="175">
        <v>0</v>
      </c>
      <c r="Y32" s="173">
        <v>0</v>
      </c>
      <c r="Z32" s="179">
        <v>0</v>
      </c>
      <c r="AA32" s="216"/>
      <c r="AB32" s="72">
        <f t="shared" si="2"/>
        <v>0</v>
      </c>
      <c r="AC32" s="72">
        <f t="shared" si="3"/>
        <v>0</v>
      </c>
      <c r="AD32" s="72">
        <f t="shared" si="4"/>
        <v>0</v>
      </c>
      <c r="AE32" s="72">
        <f t="shared" si="5"/>
        <v>0</v>
      </c>
      <c r="AF32" s="72">
        <f t="shared" si="6"/>
        <v>0</v>
      </c>
      <c r="AG32" s="72">
        <f t="shared" si="7"/>
        <v>0</v>
      </c>
    </row>
    <row r="33" spans="2:33" s="3" customFormat="1" ht="56.25" customHeight="1">
      <c r="B33" s="180" t="s">
        <v>84</v>
      </c>
      <c r="C33" s="173">
        <v>0</v>
      </c>
      <c r="D33" s="174">
        <v>0</v>
      </c>
      <c r="E33" s="173">
        <v>0</v>
      </c>
      <c r="F33" s="175">
        <v>0</v>
      </c>
      <c r="G33" s="173">
        <v>0</v>
      </c>
      <c r="H33" s="175">
        <v>0</v>
      </c>
      <c r="I33" s="176">
        <v>0</v>
      </c>
      <c r="J33" s="174">
        <v>0</v>
      </c>
      <c r="K33" s="173">
        <v>0</v>
      </c>
      <c r="L33" s="175">
        <v>0</v>
      </c>
      <c r="M33" s="173">
        <v>0</v>
      </c>
      <c r="N33" s="177">
        <v>0</v>
      </c>
      <c r="O33" s="176">
        <v>0</v>
      </c>
      <c r="P33" s="174">
        <v>0</v>
      </c>
      <c r="Q33" s="173">
        <v>0</v>
      </c>
      <c r="R33" s="175">
        <v>0</v>
      </c>
      <c r="S33" s="173">
        <v>0</v>
      </c>
      <c r="T33" s="177">
        <v>0</v>
      </c>
      <c r="U33" s="178">
        <v>0</v>
      </c>
      <c r="V33" s="174">
        <v>0</v>
      </c>
      <c r="W33" s="173">
        <v>0</v>
      </c>
      <c r="X33" s="175">
        <v>0</v>
      </c>
      <c r="Y33" s="173">
        <v>0</v>
      </c>
      <c r="Z33" s="179">
        <v>0</v>
      </c>
      <c r="AA33" s="216"/>
      <c r="AB33" s="72">
        <f t="shared" si="2"/>
        <v>0</v>
      </c>
      <c r="AC33" s="72">
        <f t="shared" si="3"/>
        <v>0</v>
      </c>
      <c r="AD33" s="72">
        <f t="shared" si="4"/>
        <v>0</v>
      </c>
      <c r="AE33" s="72">
        <f t="shared" si="5"/>
        <v>0</v>
      </c>
      <c r="AF33" s="72">
        <f t="shared" si="6"/>
        <v>0</v>
      </c>
      <c r="AG33" s="72">
        <f t="shared" si="7"/>
        <v>0</v>
      </c>
    </row>
    <row r="34" spans="2:33" s="3" customFormat="1" ht="56.25" customHeight="1">
      <c r="B34" s="180" t="s">
        <v>90</v>
      </c>
      <c r="C34" s="181">
        <v>0</v>
      </c>
      <c r="D34" s="182">
        <v>0</v>
      </c>
      <c r="E34" s="181">
        <v>0</v>
      </c>
      <c r="F34" s="183">
        <v>0</v>
      </c>
      <c r="G34" s="181">
        <v>0</v>
      </c>
      <c r="H34" s="183">
        <v>0</v>
      </c>
      <c r="I34" s="184">
        <v>0</v>
      </c>
      <c r="J34" s="183">
        <v>0</v>
      </c>
      <c r="K34" s="181">
        <v>0</v>
      </c>
      <c r="L34" s="183">
        <v>0</v>
      </c>
      <c r="M34" s="181">
        <v>0</v>
      </c>
      <c r="N34" s="185">
        <v>0</v>
      </c>
      <c r="O34" s="184">
        <v>0</v>
      </c>
      <c r="P34" s="183">
        <v>0</v>
      </c>
      <c r="Q34" s="181">
        <v>0</v>
      </c>
      <c r="R34" s="183">
        <v>0</v>
      </c>
      <c r="S34" s="181">
        <v>0</v>
      </c>
      <c r="T34" s="185">
        <v>0</v>
      </c>
      <c r="U34" s="186">
        <v>0</v>
      </c>
      <c r="V34" s="183">
        <v>0</v>
      </c>
      <c r="W34" s="181">
        <v>0</v>
      </c>
      <c r="X34" s="183">
        <v>0</v>
      </c>
      <c r="Y34" s="181">
        <v>0</v>
      </c>
      <c r="Z34" s="187">
        <v>0</v>
      </c>
      <c r="AA34" s="217"/>
      <c r="AB34" s="72">
        <f t="shared" si="2"/>
        <v>0</v>
      </c>
      <c r="AC34" s="72">
        <f t="shared" si="3"/>
        <v>0</v>
      </c>
      <c r="AD34" s="72">
        <f t="shared" si="4"/>
        <v>0</v>
      </c>
      <c r="AE34" s="72">
        <f t="shared" si="5"/>
        <v>0</v>
      </c>
      <c r="AF34" s="72">
        <f t="shared" si="6"/>
        <v>0</v>
      </c>
      <c r="AG34" s="72">
        <f t="shared" si="7"/>
        <v>0</v>
      </c>
    </row>
    <row r="35" spans="2:33" s="3" customFormat="1" ht="56.25" customHeight="1">
      <c r="B35" s="180" t="s">
        <v>94</v>
      </c>
      <c r="C35" s="181">
        <v>0</v>
      </c>
      <c r="D35" s="182">
        <v>0</v>
      </c>
      <c r="E35" s="181">
        <v>0</v>
      </c>
      <c r="F35" s="183">
        <v>0</v>
      </c>
      <c r="G35" s="181">
        <v>0</v>
      </c>
      <c r="H35" s="183">
        <v>0</v>
      </c>
      <c r="I35" s="184">
        <v>0</v>
      </c>
      <c r="J35" s="182">
        <v>0</v>
      </c>
      <c r="K35" s="181">
        <v>0</v>
      </c>
      <c r="L35" s="183">
        <v>0</v>
      </c>
      <c r="M35" s="181">
        <v>0</v>
      </c>
      <c r="N35" s="185">
        <v>0</v>
      </c>
      <c r="O35" s="184">
        <v>0</v>
      </c>
      <c r="P35" s="182">
        <v>0</v>
      </c>
      <c r="Q35" s="181">
        <v>0</v>
      </c>
      <c r="R35" s="183">
        <v>0</v>
      </c>
      <c r="S35" s="181">
        <v>0</v>
      </c>
      <c r="T35" s="185">
        <v>0</v>
      </c>
      <c r="U35" s="186">
        <v>0</v>
      </c>
      <c r="V35" s="182">
        <v>0</v>
      </c>
      <c r="W35" s="181">
        <v>0</v>
      </c>
      <c r="X35" s="183">
        <v>0</v>
      </c>
      <c r="Y35" s="181">
        <v>0</v>
      </c>
      <c r="Z35" s="187">
        <v>0</v>
      </c>
      <c r="AA35" s="217"/>
      <c r="AB35" s="72">
        <f t="shared" si="2"/>
        <v>0</v>
      </c>
      <c r="AC35" s="72">
        <f t="shared" si="3"/>
        <v>0</v>
      </c>
      <c r="AD35" s="72">
        <f t="shared" si="4"/>
        <v>0</v>
      </c>
      <c r="AE35" s="72">
        <f t="shared" si="5"/>
        <v>0</v>
      </c>
      <c r="AF35" s="72">
        <f t="shared" si="6"/>
        <v>0</v>
      </c>
      <c r="AG35" s="72">
        <f t="shared" si="7"/>
        <v>0</v>
      </c>
    </row>
    <row r="36" spans="2:33" s="3" customFormat="1" ht="56.25" customHeight="1">
      <c r="B36" s="180" t="s">
        <v>117</v>
      </c>
      <c r="C36" s="173">
        <v>0</v>
      </c>
      <c r="D36" s="174">
        <v>0</v>
      </c>
      <c r="E36" s="173">
        <v>0</v>
      </c>
      <c r="F36" s="175">
        <v>0</v>
      </c>
      <c r="G36" s="173">
        <v>0</v>
      </c>
      <c r="H36" s="175">
        <v>0</v>
      </c>
      <c r="I36" s="176">
        <v>0</v>
      </c>
      <c r="J36" s="174">
        <v>0</v>
      </c>
      <c r="K36" s="173">
        <v>0</v>
      </c>
      <c r="L36" s="175">
        <v>0</v>
      </c>
      <c r="M36" s="173">
        <v>0</v>
      </c>
      <c r="N36" s="177">
        <v>0</v>
      </c>
      <c r="O36" s="176">
        <v>0</v>
      </c>
      <c r="P36" s="174">
        <v>0</v>
      </c>
      <c r="Q36" s="173">
        <v>0</v>
      </c>
      <c r="R36" s="175">
        <v>0</v>
      </c>
      <c r="S36" s="173">
        <v>0</v>
      </c>
      <c r="T36" s="177">
        <v>0</v>
      </c>
      <c r="U36" s="178">
        <v>0</v>
      </c>
      <c r="V36" s="174">
        <v>0</v>
      </c>
      <c r="W36" s="173">
        <v>0</v>
      </c>
      <c r="X36" s="175">
        <v>0</v>
      </c>
      <c r="Y36" s="173">
        <v>0</v>
      </c>
      <c r="Z36" s="179">
        <v>0</v>
      </c>
      <c r="AA36" s="216"/>
      <c r="AB36" s="72">
        <f t="shared" si="2"/>
        <v>0</v>
      </c>
      <c r="AC36" s="72">
        <f t="shared" si="3"/>
        <v>0</v>
      </c>
      <c r="AD36" s="72">
        <f t="shared" si="4"/>
        <v>0</v>
      </c>
      <c r="AE36" s="72">
        <f t="shared" si="5"/>
        <v>0</v>
      </c>
      <c r="AF36" s="72">
        <f t="shared" si="6"/>
        <v>0</v>
      </c>
      <c r="AG36" s="72">
        <f t="shared" si="7"/>
        <v>0</v>
      </c>
    </row>
    <row r="37" spans="2:33" s="3" customFormat="1" ht="56.25" customHeight="1">
      <c r="B37" s="180" t="s">
        <v>101</v>
      </c>
      <c r="C37" s="173">
        <v>0</v>
      </c>
      <c r="D37" s="174">
        <v>0</v>
      </c>
      <c r="E37" s="173">
        <v>0</v>
      </c>
      <c r="F37" s="175">
        <v>0</v>
      </c>
      <c r="G37" s="173">
        <v>0</v>
      </c>
      <c r="H37" s="175">
        <v>0</v>
      </c>
      <c r="I37" s="176">
        <v>0</v>
      </c>
      <c r="J37" s="174">
        <v>0</v>
      </c>
      <c r="K37" s="173">
        <v>0</v>
      </c>
      <c r="L37" s="175">
        <v>0</v>
      </c>
      <c r="M37" s="173">
        <v>0</v>
      </c>
      <c r="N37" s="177">
        <v>0</v>
      </c>
      <c r="O37" s="176">
        <v>0</v>
      </c>
      <c r="P37" s="174">
        <v>0</v>
      </c>
      <c r="Q37" s="173">
        <v>0</v>
      </c>
      <c r="R37" s="175">
        <v>0</v>
      </c>
      <c r="S37" s="173">
        <v>0</v>
      </c>
      <c r="T37" s="177">
        <v>0</v>
      </c>
      <c r="U37" s="178">
        <v>0</v>
      </c>
      <c r="V37" s="174">
        <v>0</v>
      </c>
      <c r="W37" s="173">
        <v>0</v>
      </c>
      <c r="X37" s="175">
        <v>0</v>
      </c>
      <c r="Y37" s="173">
        <v>0</v>
      </c>
      <c r="Z37" s="179">
        <v>0</v>
      </c>
      <c r="AA37" s="216"/>
      <c r="AB37" s="72">
        <f t="shared" si="2"/>
        <v>0</v>
      </c>
      <c r="AC37" s="72">
        <f t="shared" si="3"/>
        <v>0</v>
      </c>
      <c r="AD37" s="72">
        <f t="shared" si="4"/>
        <v>0</v>
      </c>
      <c r="AE37" s="72">
        <f t="shared" si="5"/>
        <v>0</v>
      </c>
      <c r="AF37" s="72">
        <f t="shared" si="6"/>
        <v>0</v>
      </c>
      <c r="AG37" s="72">
        <f t="shared" si="7"/>
        <v>0</v>
      </c>
    </row>
    <row r="38" spans="2:33" s="3" customFormat="1" ht="56.25" customHeight="1">
      <c r="B38" s="180" t="s">
        <v>80</v>
      </c>
      <c r="C38" s="173">
        <v>0</v>
      </c>
      <c r="D38" s="174">
        <v>0</v>
      </c>
      <c r="E38" s="173">
        <v>0</v>
      </c>
      <c r="F38" s="175">
        <v>0</v>
      </c>
      <c r="G38" s="173">
        <v>0</v>
      </c>
      <c r="H38" s="175">
        <v>0</v>
      </c>
      <c r="I38" s="176">
        <v>0</v>
      </c>
      <c r="J38" s="174">
        <v>0</v>
      </c>
      <c r="K38" s="173">
        <v>0</v>
      </c>
      <c r="L38" s="175">
        <v>0</v>
      </c>
      <c r="M38" s="173">
        <v>0</v>
      </c>
      <c r="N38" s="177">
        <v>0</v>
      </c>
      <c r="O38" s="176">
        <v>0</v>
      </c>
      <c r="P38" s="174">
        <v>0</v>
      </c>
      <c r="Q38" s="173">
        <v>0</v>
      </c>
      <c r="R38" s="175">
        <v>0</v>
      </c>
      <c r="S38" s="173">
        <v>0</v>
      </c>
      <c r="T38" s="177">
        <v>0</v>
      </c>
      <c r="U38" s="178">
        <v>0</v>
      </c>
      <c r="V38" s="174">
        <v>0</v>
      </c>
      <c r="W38" s="173">
        <v>0</v>
      </c>
      <c r="X38" s="175">
        <v>0</v>
      </c>
      <c r="Y38" s="173">
        <v>0</v>
      </c>
      <c r="Z38" s="179">
        <v>0</v>
      </c>
      <c r="AA38" s="216"/>
      <c r="AB38" s="72">
        <f t="shared" si="2"/>
        <v>0</v>
      </c>
      <c r="AC38" s="72">
        <f t="shared" si="3"/>
        <v>0</v>
      </c>
      <c r="AD38" s="72">
        <f t="shared" si="4"/>
        <v>0</v>
      </c>
      <c r="AE38" s="72">
        <f t="shared" si="5"/>
        <v>0</v>
      </c>
      <c r="AF38" s="72">
        <f t="shared" si="6"/>
        <v>0</v>
      </c>
      <c r="AG38" s="72">
        <f t="shared" si="7"/>
        <v>0</v>
      </c>
    </row>
    <row r="39" spans="2:33" s="3" customFormat="1" ht="56.25" customHeight="1">
      <c r="B39" s="180" t="s">
        <v>100</v>
      </c>
      <c r="C39" s="173">
        <v>0</v>
      </c>
      <c r="D39" s="174">
        <v>0</v>
      </c>
      <c r="E39" s="173">
        <v>0</v>
      </c>
      <c r="F39" s="175">
        <v>0</v>
      </c>
      <c r="G39" s="173">
        <v>0</v>
      </c>
      <c r="H39" s="175">
        <v>0</v>
      </c>
      <c r="I39" s="176">
        <v>0</v>
      </c>
      <c r="J39" s="174">
        <v>0</v>
      </c>
      <c r="K39" s="173">
        <v>0</v>
      </c>
      <c r="L39" s="175">
        <v>0</v>
      </c>
      <c r="M39" s="173">
        <v>0</v>
      </c>
      <c r="N39" s="177">
        <v>0</v>
      </c>
      <c r="O39" s="176">
        <v>0</v>
      </c>
      <c r="P39" s="174">
        <v>0</v>
      </c>
      <c r="Q39" s="173">
        <v>0</v>
      </c>
      <c r="R39" s="175">
        <v>0</v>
      </c>
      <c r="S39" s="173">
        <v>0</v>
      </c>
      <c r="T39" s="177">
        <v>0</v>
      </c>
      <c r="U39" s="178">
        <v>0</v>
      </c>
      <c r="V39" s="174">
        <v>0</v>
      </c>
      <c r="W39" s="173">
        <v>0</v>
      </c>
      <c r="X39" s="175">
        <v>0</v>
      </c>
      <c r="Y39" s="173">
        <v>0</v>
      </c>
      <c r="Z39" s="179">
        <v>0</v>
      </c>
      <c r="AA39" s="216"/>
      <c r="AB39" s="72">
        <f t="shared" si="2"/>
        <v>0</v>
      </c>
      <c r="AC39" s="72">
        <f t="shared" si="3"/>
        <v>0</v>
      </c>
      <c r="AD39" s="72">
        <f t="shared" si="4"/>
        <v>0</v>
      </c>
      <c r="AE39" s="72">
        <f t="shared" si="5"/>
        <v>0</v>
      </c>
      <c r="AF39" s="72">
        <f t="shared" si="6"/>
        <v>0</v>
      </c>
      <c r="AG39" s="72">
        <f t="shared" si="7"/>
        <v>0</v>
      </c>
    </row>
    <row r="40" spans="2:33" s="3" customFormat="1" ht="56.25" customHeight="1">
      <c r="B40" s="180" t="s">
        <v>96</v>
      </c>
      <c r="C40" s="173">
        <v>0</v>
      </c>
      <c r="D40" s="174">
        <v>0</v>
      </c>
      <c r="E40" s="173">
        <v>0</v>
      </c>
      <c r="F40" s="175">
        <v>0</v>
      </c>
      <c r="G40" s="173">
        <v>0</v>
      </c>
      <c r="H40" s="175">
        <v>0</v>
      </c>
      <c r="I40" s="176">
        <v>0</v>
      </c>
      <c r="J40" s="174">
        <v>0</v>
      </c>
      <c r="K40" s="173">
        <v>0</v>
      </c>
      <c r="L40" s="175">
        <v>0</v>
      </c>
      <c r="M40" s="173">
        <v>0</v>
      </c>
      <c r="N40" s="177">
        <v>0</v>
      </c>
      <c r="O40" s="176">
        <v>0</v>
      </c>
      <c r="P40" s="174">
        <v>0</v>
      </c>
      <c r="Q40" s="173">
        <v>0</v>
      </c>
      <c r="R40" s="175">
        <v>0</v>
      </c>
      <c r="S40" s="173">
        <v>0</v>
      </c>
      <c r="T40" s="177">
        <v>0</v>
      </c>
      <c r="U40" s="178">
        <v>0</v>
      </c>
      <c r="V40" s="174">
        <v>0</v>
      </c>
      <c r="W40" s="173">
        <v>0</v>
      </c>
      <c r="X40" s="175">
        <v>0</v>
      </c>
      <c r="Y40" s="173">
        <v>0</v>
      </c>
      <c r="Z40" s="179">
        <v>0</v>
      </c>
      <c r="AA40" s="216"/>
      <c r="AB40" s="72">
        <f t="shared" si="2"/>
        <v>0</v>
      </c>
      <c r="AC40" s="72">
        <f t="shared" si="3"/>
        <v>0</v>
      </c>
      <c r="AD40" s="72">
        <f t="shared" si="4"/>
        <v>0</v>
      </c>
      <c r="AE40" s="72">
        <f t="shared" si="5"/>
        <v>0</v>
      </c>
      <c r="AF40" s="72">
        <f t="shared" si="6"/>
        <v>0</v>
      </c>
      <c r="AG40" s="72">
        <f t="shared" si="7"/>
        <v>0</v>
      </c>
    </row>
    <row r="41" spans="2:33" s="3" customFormat="1" ht="56.25" customHeight="1">
      <c r="B41" s="180" t="s">
        <v>103</v>
      </c>
      <c r="C41" s="173">
        <v>0</v>
      </c>
      <c r="D41" s="174">
        <v>0</v>
      </c>
      <c r="E41" s="173">
        <v>0</v>
      </c>
      <c r="F41" s="175">
        <v>0</v>
      </c>
      <c r="G41" s="173">
        <v>0</v>
      </c>
      <c r="H41" s="175">
        <v>0</v>
      </c>
      <c r="I41" s="176">
        <v>0</v>
      </c>
      <c r="J41" s="174">
        <v>0</v>
      </c>
      <c r="K41" s="173">
        <v>0</v>
      </c>
      <c r="L41" s="175">
        <v>0</v>
      </c>
      <c r="M41" s="173">
        <v>0</v>
      </c>
      <c r="N41" s="177">
        <v>0</v>
      </c>
      <c r="O41" s="176">
        <v>0</v>
      </c>
      <c r="P41" s="174">
        <v>0</v>
      </c>
      <c r="Q41" s="173">
        <v>0</v>
      </c>
      <c r="R41" s="175">
        <v>0</v>
      </c>
      <c r="S41" s="173">
        <v>0</v>
      </c>
      <c r="T41" s="177">
        <v>0</v>
      </c>
      <c r="U41" s="178">
        <v>0</v>
      </c>
      <c r="V41" s="174">
        <v>0</v>
      </c>
      <c r="W41" s="173">
        <v>0</v>
      </c>
      <c r="X41" s="175">
        <v>0</v>
      </c>
      <c r="Y41" s="173">
        <v>0</v>
      </c>
      <c r="Z41" s="179">
        <v>0</v>
      </c>
      <c r="AA41" s="216"/>
      <c r="AB41" s="72">
        <f t="shared" si="2"/>
        <v>0</v>
      </c>
      <c r="AC41" s="72">
        <f t="shared" si="3"/>
        <v>0</v>
      </c>
      <c r="AD41" s="72">
        <f t="shared" si="4"/>
        <v>0</v>
      </c>
      <c r="AE41" s="72">
        <f t="shared" si="5"/>
        <v>0</v>
      </c>
      <c r="AF41" s="72">
        <f t="shared" si="6"/>
        <v>0</v>
      </c>
      <c r="AG41" s="72">
        <f t="shared" si="7"/>
        <v>0</v>
      </c>
    </row>
    <row r="42" spans="2:33" s="3" customFormat="1" ht="56.25" customHeight="1">
      <c r="B42" s="180" t="s">
        <v>82</v>
      </c>
      <c r="C42" s="181">
        <v>0</v>
      </c>
      <c r="D42" s="182">
        <v>0</v>
      </c>
      <c r="E42" s="181">
        <v>0</v>
      </c>
      <c r="F42" s="183">
        <v>0</v>
      </c>
      <c r="G42" s="181">
        <v>0</v>
      </c>
      <c r="H42" s="183">
        <v>0</v>
      </c>
      <c r="I42" s="184">
        <v>0</v>
      </c>
      <c r="J42" s="182">
        <v>0</v>
      </c>
      <c r="K42" s="181">
        <v>0</v>
      </c>
      <c r="L42" s="183">
        <v>0</v>
      </c>
      <c r="M42" s="181">
        <v>0</v>
      </c>
      <c r="N42" s="185">
        <v>0</v>
      </c>
      <c r="O42" s="184">
        <v>0</v>
      </c>
      <c r="P42" s="182">
        <v>0</v>
      </c>
      <c r="Q42" s="181">
        <v>0</v>
      </c>
      <c r="R42" s="183">
        <v>0</v>
      </c>
      <c r="S42" s="181">
        <v>0</v>
      </c>
      <c r="T42" s="185">
        <v>0</v>
      </c>
      <c r="U42" s="186">
        <v>0</v>
      </c>
      <c r="V42" s="182">
        <v>0</v>
      </c>
      <c r="W42" s="181">
        <v>0</v>
      </c>
      <c r="X42" s="183">
        <v>0</v>
      </c>
      <c r="Y42" s="181">
        <v>0</v>
      </c>
      <c r="Z42" s="187">
        <v>0</v>
      </c>
      <c r="AA42" s="217"/>
      <c r="AB42" s="72">
        <f t="shared" si="2"/>
        <v>0</v>
      </c>
      <c r="AC42" s="72">
        <f aca="true" t="shared" si="8" ref="AC42:AG44">SUM(D42,J42,P42,V42)</f>
        <v>0</v>
      </c>
      <c r="AD42" s="72">
        <f t="shared" si="8"/>
        <v>0</v>
      </c>
      <c r="AE42" s="72">
        <f t="shared" si="8"/>
        <v>0</v>
      </c>
      <c r="AF42" s="72">
        <f t="shared" si="8"/>
        <v>0</v>
      </c>
      <c r="AG42" s="72">
        <f t="shared" si="8"/>
        <v>0</v>
      </c>
    </row>
    <row r="43" spans="2:33" s="3" customFormat="1" ht="56.25" customHeight="1">
      <c r="B43" s="180" t="s">
        <v>92</v>
      </c>
      <c r="C43" s="173">
        <v>0</v>
      </c>
      <c r="D43" s="174">
        <v>0</v>
      </c>
      <c r="E43" s="173">
        <v>0</v>
      </c>
      <c r="F43" s="175">
        <v>0</v>
      </c>
      <c r="G43" s="173">
        <v>0</v>
      </c>
      <c r="H43" s="175">
        <v>0</v>
      </c>
      <c r="I43" s="176">
        <v>0</v>
      </c>
      <c r="J43" s="174">
        <v>0</v>
      </c>
      <c r="K43" s="173">
        <v>0</v>
      </c>
      <c r="L43" s="175">
        <v>0</v>
      </c>
      <c r="M43" s="173">
        <v>0</v>
      </c>
      <c r="N43" s="177">
        <v>0</v>
      </c>
      <c r="O43" s="176">
        <v>0</v>
      </c>
      <c r="P43" s="174">
        <v>0</v>
      </c>
      <c r="Q43" s="173">
        <v>0</v>
      </c>
      <c r="R43" s="175">
        <v>0</v>
      </c>
      <c r="S43" s="173">
        <v>0</v>
      </c>
      <c r="T43" s="177">
        <v>0</v>
      </c>
      <c r="U43" s="178">
        <v>0</v>
      </c>
      <c r="V43" s="174">
        <v>0</v>
      </c>
      <c r="W43" s="173">
        <v>0</v>
      </c>
      <c r="X43" s="175">
        <v>0</v>
      </c>
      <c r="Y43" s="173">
        <v>0</v>
      </c>
      <c r="Z43" s="179">
        <v>0</v>
      </c>
      <c r="AA43" s="216"/>
      <c r="AB43" s="72">
        <f t="shared" si="2"/>
        <v>0</v>
      </c>
      <c r="AC43" s="72">
        <f t="shared" si="8"/>
        <v>0</v>
      </c>
      <c r="AD43" s="72">
        <f t="shared" si="8"/>
        <v>0</v>
      </c>
      <c r="AE43" s="72">
        <f t="shared" si="8"/>
        <v>0</v>
      </c>
      <c r="AF43" s="72">
        <f t="shared" si="8"/>
        <v>0</v>
      </c>
      <c r="AG43" s="72">
        <f t="shared" si="8"/>
        <v>0</v>
      </c>
    </row>
    <row r="44" spans="2:33" s="3" customFormat="1" ht="56.25" customHeight="1">
      <c r="B44" s="180" t="s">
        <v>115</v>
      </c>
      <c r="C44" s="173">
        <v>0</v>
      </c>
      <c r="D44" s="174">
        <v>0</v>
      </c>
      <c r="E44" s="173">
        <v>0</v>
      </c>
      <c r="F44" s="175">
        <v>0</v>
      </c>
      <c r="G44" s="173">
        <v>0</v>
      </c>
      <c r="H44" s="175">
        <v>0</v>
      </c>
      <c r="I44" s="176">
        <v>0</v>
      </c>
      <c r="J44" s="174">
        <v>0</v>
      </c>
      <c r="K44" s="188">
        <v>0</v>
      </c>
      <c r="L44" s="179">
        <v>0</v>
      </c>
      <c r="M44" s="174">
        <v>0</v>
      </c>
      <c r="N44" s="177">
        <v>0</v>
      </c>
      <c r="O44" s="176">
        <v>0</v>
      </c>
      <c r="P44" s="174">
        <v>0</v>
      </c>
      <c r="Q44" s="173">
        <v>0</v>
      </c>
      <c r="R44" s="175">
        <v>0</v>
      </c>
      <c r="S44" s="173">
        <v>0</v>
      </c>
      <c r="T44" s="177">
        <v>0</v>
      </c>
      <c r="U44" s="178">
        <v>0</v>
      </c>
      <c r="V44" s="174">
        <v>0</v>
      </c>
      <c r="W44" s="173">
        <v>0</v>
      </c>
      <c r="X44" s="175">
        <v>0</v>
      </c>
      <c r="Y44" s="173">
        <v>0</v>
      </c>
      <c r="Z44" s="179">
        <v>0</v>
      </c>
      <c r="AA44" s="216"/>
      <c r="AB44" s="72">
        <f t="shared" si="2"/>
        <v>0</v>
      </c>
      <c r="AC44" s="72">
        <f t="shared" si="8"/>
        <v>0</v>
      </c>
      <c r="AD44" s="72">
        <f t="shared" si="8"/>
        <v>0</v>
      </c>
      <c r="AE44" s="72">
        <f t="shared" si="8"/>
        <v>0</v>
      </c>
      <c r="AF44" s="72">
        <f t="shared" si="8"/>
        <v>0</v>
      </c>
      <c r="AG44" s="72">
        <f t="shared" si="8"/>
        <v>0</v>
      </c>
    </row>
    <row r="45" spans="2:33" s="3" customFormat="1" ht="56.25" customHeight="1">
      <c r="B45" s="180" t="s">
        <v>105</v>
      </c>
      <c r="C45" s="173">
        <v>0</v>
      </c>
      <c r="D45" s="174">
        <v>0</v>
      </c>
      <c r="E45" s="173">
        <v>0</v>
      </c>
      <c r="F45" s="175">
        <v>0</v>
      </c>
      <c r="G45" s="173">
        <v>0</v>
      </c>
      <c r="H45" s="175">
        <v>0</v>
      </c>
      <c r="I45" s="176">
        <v>0</v>
      </c>
      <c r="J45" s="174">
        <v>0</v>
      </c>
      <c r="K45" s="173">
        <v>0</v>
      </c>
      <c r="L45" s="175">
        <v>0</v>
      </c>
      <c r="M45" s="173">
        <v>0</v>
      </c>
      <c r="N45" s="177">
        <v>0</v>
      </c>
      <c r="O45" s="176">
        <v>0</v>
      </c>
      <c r="P45" s="174">
        <v>0</v>
      </c>
      <c r="Q45" s="173">
        <v>0</v>
      </c>
      <c r="R45" s="175">
        <v>0</v>
      </c>
      <c r="S45" s="173">
        <v>0</v>
      </c>
      <c r="T45" s="177">
        <v>0</v>
      </c>
      <c r="U45" s="178">
        <v>0</v>
      </c>
      <c r="V45" s="174">
        <v>0</v>
      </c>
      <c r="W45" s="173">
        <v>0</v>
      </c>
      <c r="X45" s="175">
        <v>0</v>
      </c>
      <c r="Y45" s="173">
        <v>0</v>
      </c>
      <c r="Z45" s="179">
        <v>0</v>
      </c>
      <c r="AA45" s="216"/>
      <c r="AB45" s="72">
        <v>0</v>
      </c>
      <c r="AC45" s="72">
        <f t="shared" si="3"/>
        <v>0</v>
      </c>
      <c r="AD45" s="72">
        <f t="shared" si="4"/>
        <v>0</v>
      </c>
      <c r="AE45" s="72">
        <f t="shared" si="5"/>
        <v>0</v>
      </c>
      <c r="AF45" s="72">
        <f t="shared" si="6"/>
        <v>0</v>
      </c>
      <c r="AG45" s="72">
        <f t="shared" si="7"/>
        <v>0</v>
      </c>
    </row>
    <row r="46" spans="2:33" s="3" customFormat="1" ht="56.25" customHeight="1">
      <c r="B46" s="180" t="s">
        <v>107</v>
      </c>
      <c r="C46" s="173">
        <v>0</v>
      </c>
      <c r="D46" s="174">
        <v>0</v>
      </c>
      <c r="E46" s="173">
        <v>0</v>
      </c>
      <c r="F46" s="175">
        <v>0</v>
      </c>
      <c r="G46" s="173">
        <v>0</v>
      </c>
      <c r="H46" s="175">
        <v>0</v>
      </c>
      <c r="I46" s="176">
        <v>0</v>
      </c>
      <c r="J46" s="174">
        <v>0</v>
      </c>
      <c r="K46" s="173">
        <v>0</v>
      </c>
      <c r="L46" s="175">
        <v>0</v>
      </c>
      <c r="M46" s="173">
        <v>0</v>
      </c>
      <c r="N46" s="177">
        <v>0</v>
      </c>
      <c r="O46" s="176">
        <v>0</v>
      </c>
      <c r="P46" s="174">
        <v>0</v>
      </c>
      <c r="Q46" s="173">
        <v>0</v>
      </c>
      <c r="R46" s="175">
        <v>0</v>
      </c>
      <c r="S46" s="173">
        <v>0</v>
      </c>
      <c r="T46" s="177">
        <v>0</v>
      </c>
      <c r="U46" s="178">
        <v>0</v>
      </c>
      <c r="V46" s="174">
        <v>0</v>
      </c>
      <c r="W46" s="173">
        <v>0</v>
      </c>
      <c r="X46" s="175">
        <v>0</v>
      </c>
      <c r="Y46" s="173">
        <v>0</v>
      </c>
      <c r="Z46" s="179">
        <v>0</v>
      </c>
      <c r="AA46" s="216"/>
      <c r="AB46" s="72">
        <f>SUM(C46,I46,O46,U46)</f>
        <v>0</v>
      </c>
      <c r="AC46" s="72">
        <f t="shared" si="3"/>
        <v>0</v>
      </c>
      <c r="AD46" s="72">
        <f t="shared" si="4"/>
        <v>0</v>
      </c>
      <c r="AE46" s="72">
        <f t="shared" si="5"/>
        <v>0</v>
      </c>
      <c r="AF46" s="72">
        <f t="shared" si="6"/>
        <v>0</v>
      </c>
      <c r="AG46" s="72">
        <f t="shared" si="7"/>
        <v>0</v>
      </c>
    </row>
    <row r="47" spans="2:33" s="3" customFormat="1" ht="56.25" customHeight="1">
      <c r="B47" s="180" t="s">
        <v>108</v>
      </c>
      <c r="C47" s="173">
        <v>0</v>
      </c>
      <c r="D47" s="174">
        <v>0</v>
      </c>
      <c r="E47" s="173">
        <v>0</v>
      </c>
      <c r="F47" s="175">
        <v>0</v>
      </c>
      <c r="G47" s="173">
        <v>0</v>
      </c>
      <c r="H47" s="175">
        <v>0</v>
      </c>
      <c r="I47" s="176">
        <v>0</v>
      </c>
      <c r="J47" s="174">
        <v>0</v>
      </c>
      <c r="K47" s="173">
        <v>0</v>
      </c>
      <c r="L47" s="175">
        <v>0</v>
      </c>
      <c r="M47" s="173">
        <v>0</v>
      </c>
      <c r="N47" s="177">
        <v>0</v>
      </c>
      <c r="O47" s="176">
        <v>0</v>
      </c>
      <c r="P47" s="174">
        <v>0</v>
      </c>
      <c r="Q47" s="173">
        <v>0</v>
      </c>
      <c r="R47" s="175">
        <v>0</v>
      </c>
      <c r="S47" s="173">
        <v>0</v>
      </c>
      <c r="T47" s="177">
        <v>0</v>
      </c>
      <c r="U47" s="178">
        <v>0</v>
      </c>
      <c r="V47" s="174">
        <v>0</v>
      </c>
      <c r="W47" s="173">
        <v>0</v>
      </c>
      <c r="X47" s="175">
        <v>0</v>
      </c>
      <c r="Y47" s="173">
        <v>0</v>
      </c>
      <c r="Z47" s="179">
        <v>0</v>
      </c>
      <c r="AA47" s="216"/>
      <c r="AB47" s="72">
        <f>SUM(C47,I47,O47,U47)</f>
        <v>0</v>
      </c>
      <c r="AC47" s="72">
        <f t="shared" si="3"/>
        <v>0</v>
      </c>
      <c r="AD47" s="72">
        <f t="shared" si="4"/>
        <v>0</v>
      </c>
      <c r="AE47" s="72">
        <f t="shared" si="5"/>
        <v>0</v>
      </c>
      <c r="AF47" s="72">
        <f t="shared" si="6"/>
        <v>0</v>
      </c>
      <c r="AG47" s="72">
        <f t="shared" si="7"/>
        <v>0</v>
      </c>
    </row>
    <row r="48" spans="2:33" s="3" customFormat="1" ht="56.25" customHeight="1">
      <c r="B48" s="180" t="s">
        <v>120</v>
      </c>
      <c r="C48" s="173">
        <v>0</v>
      </c>
      <c r="D48" s="174">
        <v>0</v>
      </c>
      <c r="E48" s="173">
        <v>0</v>
      </c>
      <c r="F48" s="175">
        <v>0</v>
      </c>
      <c r="G48" s="173">
        <v>0</v>
      </c>
      <c r="H48" s="175">
        <v>0</v>
      </c>
      <c r="I48" s="176">
        <v>0</v>
      </c>
      <c r="J48" s="174">
        <v>0</v>
      </c>
      <c r="K48" s="173">
        <v>0</v>
      </c>
      <c r="L48" s="175">
        <v>0</v>
      </c>
      <c r="M48" s="173">
        <v>0</v>
      </c>
      <c r="N48" s="177">
        <v>0</v>
      </c>
      <c r="O48" s="176">
        <v>0</v>
      </c>
      <c r="P48" s="174">
        <v>0</v>
      </c>
      <c r="Q48" s="173">
        <v>0</v>
      </c>
      <c r="R48" s="175">
        <v>0</v>
      </c>
      <c r="S48" s="173">
        <v>0</v>
      </c>
      <c r="T48" s="177">
        <v>0</v>
      </c>
      <c r="U48" s="178">
        <v>0</v>
      </c>
      <c r="V48" s="174">
        <v>0</v>
      </c>
      <c r="W48" s="173">
        <v>0</v>
      </c>
      <c r="X48" s="175">
        <v>0</v>
      </c>
      <c r="Y48" s="173">
        <v>0</v>
      </c>
      <c r="Z48" s="179">
        <v>0</v>
      </c>
      <c r="AA48" s="216"/>
      <c r="AB48" s="72">
        <f>SUM(C48,I48,O48,U48)</f>
        <v>0</v>
      </c>
      <c r="AC48" s="72">
        <f t="shared" si="3"/>
        <v>0</v>
      </c>
      <c r="AD48" s="72">
        <f t="shared" si="4"/>
        <v>0</v>
      </c>
      <c r="AE48" s="72">
        <f t="shared" si="5"/>
        <v>0</v>
      </c>
      <c r="AF48" s="72">
        <f t="shared" si="6"/>
        <v>0</v>
      </c>
      <c r="AG48" s="72">
        <f t="shared" si="7"/>
        <v>0</v>
      </c>
    </row>
    <row r="49" spans="2:33" s="3" customFormat="1" ht="56.25" customHeight="1">
      <c r="B49" s="180" t="s">
        <v>81</v>
      </c>
      <c r="C49" s="173">
        <v>0</v>
      </c>
      <c r="D49" s="174">
        <v>0</v>
      </c>
      <c r="E49" s="173">
        <v>0</v>
      </c>
      <c r="F49" s="175">
        <v>0</v>
      </c>
      <c r="G49" s="173">
        <v>0</v>
      </c>
      <c r="H49" s="175">
        <v>0</v>
      </c>
      <c r="I49" s="176">
        <v>0</v>
      </c>
      <c r="J49" s="174">
        <v>0</v>
      </c>
      <c r="K49" s="173">
        <v>0</v>
      </c>
      <c r="L49" s="175">
        <v>0</v>
      </c>
      <c r="M49" s="173">
        <v>0</v>
      </c>
      <c r="N49" s="177">
        <v>0</v>
      </c>
      <c r="O49" s="176">
        <v>0</v>
      </c>
      <c r="P49" s="174">
        <v>0</v>
      </c>
      <c r="Q49" s="173">
        <v>0</v>
      </c>
      <c r="R49" s="175">
        <v>0</v>
      </c>
      <c r="S49" s="173">
        <v>0</v>
      </c>
      <c r="T49" s="177">
        <v>0</v>
      </c>
      <c r="U49" s="178">
        <f aca="true" t="shared" si="9" ref="U49:Z49">SUM(C49,I49,O49)</f>
        <v>0</v>
      </c>
      <c r="V49" s="174">
        <f t="shared" si="9"/>
        <v>0</v>
      </c>
      <c r="W49" s="173">
        <f t="shared" si="9"/>
        <v>0</v>
      </c>
      <c r="X49" s="175">
        <f t="shared" si="9"/>
        <v>0</v>
      </c>
      <c r="Y49" s="173">
        <f t="shared" si="9"/>
        <v>0</v>
      </c>
      <c r="Z49" s="179">
        <f t="shared" si="9"/>
        <v>0</v>
      </c>
      <c r="AA49" s="216"/>
      <c r="AB49" s="72"/>
      <c r="AC49" s="72"/>
      <c r="AD49" s="72"/>
      <c r="AE49" s="72"/>
      <c r="AF49" s="72"/>
      <c r="AG49" s="72"/>
    </row>
    <row r="50" spans="2:33" s="3" customFormat="1" ht="56.25" customHeight="1">
      <c r="B50" s="180" t="s">
        <v>118</v>
      </c>
      <c r="C50" s="181">
        <v>0</v>
      </c>
      <c r="D50" s="182">
        <v>0</v>
      </c>
      <c r="E50" s="181">
        <v>0</v>
      </c>
      <c r="F50" s="183">
        <v>0</v>
      </c>
      <c r="G50" s="181">
        <v>0</v>
      </c>
      <c r="H50" s="183">
        <v>0</v>
      </c>
      <c r="I50" s="184">
        <v>0</v>
      </c>
      <c r="J50" s="182">
        <v>0</v>
      </c>
      <c r="K50" s="181">
        <v>0</v>
      </c>
      <c r="L50" s="183">
        <v>0</v>
      </c>
      <c r="M50" s="181">
        <v>0</v>
      </c>
      <c r="N50" s="185">
        <v>0</v>
      </c>
      <c r="O50" s="184">
        <v>0</v>
      </c>
      <c r="P50" s="182">
        <v>0</v>
      </c>
      <c r="Q50" s="181">
        <v>0</v>
      </c>
      <c r="R50" s="183">
        <v>0</v>
      </c>
      <c r="S50" s="181">
        <v>0</v>
      </c>
      <c r="T50" s="185">
        <v>0</v>
      </c>
      <c r="U50" s="186">
        <v>0</v>
      </c>
      <c r="V50" s="182">
        <v>0</v>
      </c>
      <c r="W50" s="181">
        <v>0</v>
      </c>
      <c r="X50" s="183">
        <v>0</v>
      </c>
      <c r="Y50" s="181">
        <v>0</v>
      </c>
      <c r="Z50" s="187">
        <v>0</v>
      </c>
      <c r="AA50" s="217"/>
      <c r="AB50" s="72">
        <f aca="true" t="shared" si="10" ref="AB50:AG50">SUM(C50,I50,O50,U50)</f>
        <v>0</v>
      </c>
      <c r="AC50" s="72">
        <f t="shared" si="10"/>
        <v>0</v>
      </c>
      <c r="AD50" s="72">
        <f t="shared" si="10"/>
        <v>0</v>
      </c>
      <c r="AE50" s="72">
        <f t="shared" si="10"/>
        <v>0</v>
      </c>
      <c r="AF50" s="72">
        <f t="shared" si="10"/>
        <v>0</v>
      </c>
      <c r="AG50" s="72">
        <f t="shared" si="10"/>
        <v>0</v>
      </c>
    </row>
    <row r="51" spans="2:33" s="3" customFormat="1" ht="56.25" customHeight="1" thickBot="1">
      <c r="B51" s="189" t="s">
        <v>85</v>
      </c>
      <c r="C51" s="190">
        <v>0</v>
      </c>
      <c r="D51" s="191">
        <v>0</v>
      </c>
      <c r="E51" s="190">
        <v>0</v>
      </c>
      <c r="F51" s="192">
        <v>0</v>
      </c>
      <c r="G51" s="190">
        <v>0</v>
      </c>
      <c r="H51" s="192">
        <v>0</v>
      </c>
      <c r="I51" s="193">
        <v>0</v>
      </c>
      <c r="J51" s="191">
        <v>0</v>
      </c>
      <c r="K51" s="190">
        <v>0</v>
      </c>
      <c r="L51" s="192">
        <v>0</v>
      </c>
      <c r="M51" s="190">
        <v>0</v>
      </c>
      <c r="N51" s="194">
        <v>0</v>
      </c>
      <c r="O51" s="193">
        <v>0</v>
      </c>
      <c r="P51" s="191">
        <v>0</v>
      </c>
      <c r="Q51" s="190">
        <v>0</v>
      </c>
      <c r="R51" s="192">
        <v>0</v>
      </c>
      <c r="S51" s="190">
        <v>0</v>
      </c>
      <c r="T51" s="194">
        <v>0</v>
      </c>
      <c r="U51" s="195">
        <v>0</v>
      </c>
      <c r="V51" s="191">
        <v>0</v>
      </c>
      <c r="W51" s="190">
        <v>0</v>
      </c>
      <c r="X51" s="192">
        <v>0</v>
      </c>
      <c r="Y51" s="190">
        <v>0</v>
      </c>
      <c r="Z51" s="196">
        <v>0</v>
      </c>
      <c r="AA51" s="216"/>
      <c r="AB51" s="72">
        <f>SUM(C51,I51,O51,U51)</f>
        <v>0</v>
      </c>
      <c r="AC51" s="72">
        <f t="shared" si="3"/>
        <v>0</v>
      </c>
      <c r="AD51" s="72">
        <f t="shared" si="4"/>
        <v>0</v>
      </c>
      <c r="AE51" s="72">
        <f t="shared" si="5"/>
        <v>0</v>
      </c>
      <c r="AF51" s="72">
        <f t="shared" si="6"/>
        <v>0</v>
      </c>
      <c r="AG51" s="72">
        <f t="shared" si="7"/>
        <v>0</v>
      </c>
    </row>
    <row r="52" spans="2:27" s="4" customFormat="1" ht="56.25" customHeight="1" thickBot="1">
      <c r="B52" s="197" t="s">
        <v>43</v>
      </c>
      <c r="C52" s="198">
        <f aca="true" t="shared" si="11" ref="C52:Z52">SUM(C9:C51)</f>
        <v>8</v>
      </c>
      <c r="D52" s="199">
        <f t="shared" si="11"/>
        <v>1465</v>
      </c>
      <c r="E52" s="200">
        <f t="shared" si="11"/>
        <v>8</v>
      </c>
      <c r="F52" s="199">
        <f t="shared" si="11"/>
        <v>1505</v>
      </c>
      <c r="G52" s="200">
        <f t="shared" si="11"/>
        <v>8</v>
      </c>
      <c r="H52" s="200">
        <f t="shared" si="11"/>
        <v>1545</v>
      </c>
      <c r="I52" s="201">
        <f t="shared" si="11"/>
        <v>6</v>
      </c>
      <c r="J52" s="199">
        <f t="shared" si="11"/>
        <v>1060</v>
      </c>
      <c r="K52" s="200">
        <f t="shared" si="11"/>
        <v>6</v>
      </c>
      <c r="L52" s="199">
        <f t="shared" si="11"/>
        <v>1080</v>
      </c>
      <c r="M52" s="200">
        <f t="shared" si="11"/>
        <v>6</v>
      </c>
      <c r="N52" s="202">
        <f t="shared" si="11"/>
        <v>1100</v>
      </c>
      <c r="O52" s="201">
        <f t="shared" si="11"/>
        <v>2</v>
      </c>
      <c r="P52" s="199">
        <f t="shared" si="11"/>
        <v>81</v>
      </c>
      <c r="Q52" s="200">
        <f t="shared" si="11"/>
        <v>2</v>
      </c>
      <c r="R52" s="199">
        <f t="shared" si="11"/>
        <v>81</v>
      </c>
      <c r="S52" s="200">
        <f t="shared" si="11"/>
        <v>2</v>
      </c>
      <c r="T52" s="202">
        <f t="shared" si="11"/>
        <v>81</v>
      </c>
      <c r="U52" s="203">
        <f t="shared" si="11"/>
        <v>2</v>
      </c>
      <c r="V52" s="199">
        <f t="shared" si="11"/>
        <v>201</v>
      </c>
      <c r="W52" s="200">
        <f t="shared" si="11"/>
        <v>2</v>
      </c>
      <c r="X52" s="199">
        <f t="shared" si="11"/>
        <v>201</v>
      </c>
      <c r="Y52" s="200">
        <f t="shared" si="11"/>
        <v>2</v>
      </c>
      <c r="Z52" s="199">
        <f t="shared" si="11"/>
        <v>201</v>
      </c>
      <c r="AA52" s="218"/>
    </row>
    <row r="53" spans="2:27" ht="23.25" customHeight="1">
      <c r="B53" s="97"/>
      <c r="C53" s="99"/>
      <c r="D53" s="99"/>
      <c r="E53" s="99"/>
      <c r="F53" s="99"/>
      <c r="G53" s="99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</row>
  </sheetData>
  <sheetProtection/>
  <mergeCells count="21">
    <mergeCell ref="U6:Z6"/>
    <mergeCell ref="U7:V7"/>
    <mergeCell ref="Y7:Z7"/>
    <mergeCell ref="Q7:R7"/>
    <mergeCell ref="E7:F7"/>
    <mergeCell ref="C7:D7"/>
    <mergeCell ref="M7:N7"/>
    <mergeCell ref="O7:P7"/>
    <mergeCell ref="W7:X7"/>
    <mergeCell ref="S7:T7"/>
    <mergeCell ref="K7:L7"/>
    <mergeCell ref="B5:B8"/>
    <mergeCell ref="C5:Z5"/>
    <mergeCell ref="C6:H6"/>
    <mergeCell ref="I6:N6"/>
    <mergeCell ref="O6:T6"/>
    <mergeCell ref="L4:N4"/>
    <mergeCell ref="P4:T4"/>
    <mergeCell ref="G7:H7"/>
    <mergeCell ref="U4:Z4"/>
    <mergeCell ref="I7:J7"/>
  </mergeCells>
  <printOptions horizontalCentered="1" verticalCentered="1"/>
  <pageMargins left="0.1968503937007874" right="0.5118110236220472" top="0.35433070866141736" bottom="0.35433070866141736" header="0.31496062992125984" footer="0.31496062992125984"/>
  <pageSetup fitToHeight="1" fitToWidth="1" horizontalDpi="600" verticalDpi="600" orientation="landscape" paperSize="9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2021-03-19T07:09:56Z</dcterms:created>
  <dcterms:modified xsi:type="dcterms:W3CDTF">2021-03-19T07:10:06Z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