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05" activeTab="0"/>
  </bookViews>
  <sheets>
    <sheet name="合計" sheetId="1" r:id="rId1"/>
    <sheet name="居宅介護" sheetId="2" r:id="rId2"/>
    <sheet name="重度訪問介護" sheetId="3" r:id="rId3"/>
    <sheet name="同行援護" sheetId="4" r:id="rId4"/>
    <sheet name="行動援護" sheetId="5" r:id="rId5"/>
    <sheet name="重度障がい者等包括支援" sheetId="6" r:id="rId6"/>
  </sheets>
  <definedNames>
    <definedName name="_xlnm.Print_Area" localSheetId="1">'居宅介護'!$A$1:$Q$54</definedName>
    <definedName name="_xlnm.Print_Area" localSheetId="4">'行動援護'!$A$1:$O$55</definedName>
    <definedName name="_xlnm.Print_Area" localSheetId="0">'合計'!$A$1:$AA$59</definedName>
    <definedName name="_xlnm.Print_Area" localSheetId="5">'重度障がい者等包括支援'!$A$1:$R$55</definedName>
    <definedName name="_xlnm.Print_Area" localSheetId="2">'重度訪問介護'!$A$1:$M$54</definedName>
    <definedName name="_xlnm.Print_Area" localSheetId="3">'同行援護'!$A$1:$J$55</definedName>
    <definedName name="_xlnm.Print_Titles" localSheetId="1">'居宅介護'!$A:$A</definedName>
    <definedName name="_xlnm.Print_Titles" localSheetId="5">'重度障がい者等包括支援'!$A:$A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<sst xmlns="http://schemas.openxmlformats.org/spreadsheetml/2006/main" count="488" uniqueCount="118">
  <si>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</si>
  <si>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</si>
  <si>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</si>
  <si>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</si>
  <si>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</si>
  <si>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</si>
  <si>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</si>
  <si>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</si>
  <si>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</si>
  <si>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</si>
  <si>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</si>
  <si>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</si>
  <si>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</si>
  <si>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</si>
  <si>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</si>
  <si>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</si>
  <si>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</si>
  <si>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</si>
  <si>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</si>
  <si>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</si>
  <si>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</si>
  <si>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</si>
  <si>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</si>
  <si>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</si>
  <si>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</si>
  <si>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</si>
  <si>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</si>
  <si>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</si>
  <si>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</si>
  <si>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</si>
  <si>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</si>
  <si>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</si>
  <si>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</si>
  <si>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</si>
  <si>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</si>
  <si>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</si>
  <si>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</si>
  <si>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</si>
  <si>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</si>
  <si>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</si>
  <si>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</si>
  <si>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</si>
  <si>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</si>
  <si>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</si>
  <si>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</si>
  <si>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</si>
  <si>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</si>
  <si>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</si>
  <si>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</si>
  <si>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</si>
  <si>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</si>
  <si>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</si>
  <si>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</si>
  <si>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</si>
  <si>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</si>
  <si>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</si>
  <si>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</si>
  <si>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</si>
  <si>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</si>
  <si>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</si>
  <si>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</si>
  <si>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重　度　訪　問　介　護</t>
  </si>
  <si>
    <t>同　行　援　護</t>
  </si>
  <si>
    <t>高石市</t>
  </si>
  <si>
    <t>箕面市</t>
  </si>
  <si>
    <t>守口市</t>
  </si>
  <si>
    <t>同　行　援　護</t>
  </si>
  <si>
    <t>重　度　訪　問　介　護</t>
  </si>
  <si>
    <t>　③　重度訪問介護</t>
  </si>
  <si>
    <t>　④　同行援護</t>
  </si>
  <si>
    <t>　⑤　行動援護</t>
  </si>
  <si>
    <t>　⑥　重度障がい者等包括支援</t>
  </si>
  <si>
    <t>（１）訪問系サービス</t>
  </si>
  <si>
    <t>（１）訪問系サービス</t>
  </si>
  <si>
    <t>H31・R1年度
見込量</t>
  </si>
  <si>
    <t>H31・R1年度
実績値</t>
  </si>
  <si>
    <t>河内長野市</t>
  </si>
  <si>
    <t>池田市</t>
  </si>
  <si>
    <t>堺市</t>
  </si>
  <si>
    <t>高槻市</t>
  </si>
  <si>
    <t>東大阪市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</si>
  <si>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</si>
  <si>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</si>
  <si>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</si>
  <si>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</si>
  <si>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</si>
  <si>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</si>
  <si>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</si>
  <si>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</si>
  <si>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</si>
  <si>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</si>
  <si>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</si>
  <si>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</si>
  <si>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</si>
  <si>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</si>
  <si>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</si>
  <si>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</si>
  <si>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</si>
  <si>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松原市</t>
  </si>
  <si>
    <t>羽曳野市</t>
  </si>
  <si>
    <t>藤井寺市</t>
  </si>
  <si>
    <t>富田林市</t>
  </si>
  <si>
    <t>大阪狭山市</t>
  </si>
  <si>
    <t>河南町</t>
  </si>
  <si>
    <t>太子町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</si>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</sst>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8"/>
      <name val="ＭＳ Ｐゴシック"/>
      <family val="3"/>
    </font>
    <font>
      <sz val="18"/>
      <name val="ＭＳ Ｐゴシック"/>
      <family val="3"/>
    </font>
    <font>
      <sz val="18"/>
      <color indexed="8"/>
      <name val="ＭＳ Ｐゴシック"/>
      <family val="3"/>
    </font>
    <font>
      <b/>
      <i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8"/>
      <color indexed="8"/>
      <name val="ＭＳ Ｐゴシック"/>
      <family val="3"/>
    </font>
    <font>
      <b/>
      <i/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32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i/>
      <sz val="18"/>
      <color theme="1"/>
      <name val="ＭＳ Ｐゴシック"/>
      <family val="3"/>
    </font>
    <font>
      <sz val="18"/>
      <color theme="1"/>
      <name val="ＭＳ Ｐゴシック"/>
      <family val="3"/>
    </font>
    <font>
      <b/>
      <i/>
      <sz val="20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38" fontId="59" fillId="34" borderId="0" xfId="49" applyFont="1" applyFill="1" applyBorder="1" applyAlignment="1">
      <alignment vertical="center" shrinkToFit="1"/>
    </xf>
    <xf numFmtId="38" fontId="59" fillId="0" borderId="14" xfId="49" applyFont="1" applyFill="1" applyBorder="1" applyAlignment="1">
      <alignment vertical="center" shrinkToFit="1"/>
    </xf>
    <xf numFmtId="38" fontId="59" fillId="0" borderId="11" xfId="49" applyFont="1" applyFill="1" applyBorder="1" applyAlignment="1">
      <alignment vertical="center" shrinkToFit="1"/>
    </xf>
    <xf numFmtId="38" fontId="59" fillId="0" borderId="15" xfId="49" applyFont="1" applyFill="1" applyBorder="1" applyAlignment="1">
      <alignment vertical="center" shrinkToFit="1"/>
    </xf>
    <xf numFmtId="38" fontId="59" fillId="0" borderId="16" xfId="49" applyFont="1" applyFill="1" applyBorder="1" applyAlignment="1">
      <alignment vertical="center" shrinkToFit="1"/>
    </xf>
    <xf numFmtId="38" fontId="59" fillId="0" borderId="17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7" fillId="9" borderId="18" xfId="0" applyFont="1" applyFill="1" applyBorder="1" applyAlignment="1">
      <alignment horizontal="center" vertical="center" shrinkToFit="1"/>
    </xf>
    <xf numFmtId="0" fontId="7" fillId="9" borderId="13" xfId="0" applyFont="1" applyFill="1" applyBorder="1" applyAlignment="1">
      <alignment horizontal="center" vertical="center" shrinkToFit="1"/>
    </xf>
    <xf numFmtId="38" fontId="59" fillId="9" borderId="19" xfId="49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38" fontId="59" fillId="0" borderId="21" xfId="49" applyFont="1" applyFill="1" applyBorder="1" applyAlignment="1">
      <alignment vertical="center" shrinkToFit="1"/>
    </xf>
    <xf numFmtId="38" fontId="59" fillId="0" borderId="22" xfId="49" applyFont="1" applyFill="1" applyBorder="1" applyAlignment="1">
      <alignment vertical="center" shrinkToFit="1"/>
    </xf>
    <xf numFmtId="38" fontId="59" fillId="0" borderId="23" xfId="49" applyFont="1" applyFill="1" applyBorder="1" applyAlignment="1">
      <alignment vertical="center" shrinkToFit="1"/>
    </xf>
    <xf numFmtId="0" fontId="7" fillId="9" borderId="24" xfId="0" applyFont="1" applyFill="1" applyBorder="1" applyAlignment="1">
      <alignment horizontal="center" vertical="center" shrinkToFit="1"/>
    </xf>
    <xf numFmtId="38" fontId="59" fillId="9" borderId="25" xfId="49" applyFont="1" applyFill="1" applyBorder="1" applyAlignment="1">
      <alignment vertical="center" shrinkToFit="1"/>
    </xf>
    <xf numFmtId="38" fontId="59" fillId="9" borderId="26" xfId="49" applyFont="1" applyFill="1" applyBorder="1" applyAlignment="1">
      <alignment horizontal="right" vertical="center" shrinkToFit="1"/>
    </xf>
    <xf numFmtId="0" fontId="7" fillId="9" borderId="27" xfId="0" applyFont="1" applyFill="1" applyBorder="1" applyAlignment="1">
      <alignment horizontal="center" vertical="center" shrinkToFit="1"/>
    </xf>
    <xf numFmtId="38" fontId="59" fillId="9" borderId="28" xfId="49" applyFont="1" applyFill="1" applyBorder="1" applyAlignment="1">
      <alignment vertical="center" shrinkToFit="1"/>
    </xf>
    <xf numFmtId="0" fontId="10" fillId="36" borderId="29" xfId="0" applyFont="1" applyFill="1" applyBorder="1" applyAlignment="1">
      <alignment vertical="center" shrinkToFit="1"/>
    </xf>
    <xf numFmtId="38" fontId="60" fillId="36" borderId="29" xfId="49" applyFont="1" applyFill="1" applyBorder="1" applyAlignment="1">
      <alignment vertical="center"/>
    </xf>
    <xf numFmtId="38" fontId="60" fillId="36" borderId="30" xfId="49" applyFont="1" applyFill="1" applyBorder="1" applyAlignment="1">
      <alignment vertical="center"/>
    </xf>
    <xf numFmtId="38" fontId="60" fillId="36" borderId="31" xfId="49" applyFont="1" applyFill="1" applyBorder="1" applyAlignment="1">
      <alignment vertical="center"/>
    </xf>
    <xf numFmtId="38" fontId="60" fillId="36" borderId="32" xfId="49" applyFont="1" applyFill="1" applyBorder="1" applyAlignment="1">
      <alignment vertical="center"/>
    </xf>
    <xf numFmtId="38" fontId="60" fillId="36" borderId="33" xfId="49" applyFont="1" applyFill="1" applyBorder="1" applyAlignment="1">
      <alignment vertical="center"/>
    </xf>
    <xf numFmtId="38" fontId="60" fillId="36" borderId="34" xfId="49" applyFont="1" applyFill="1" applyBorder="1" applyAlignment="1">
      <alignment vertical="center"/>
    </xf>
    <xf numFmtId="38" fontId="59" fillId="0" borderId="35" xfId="49" applyFont="1" applyFill="1" applyBorder="1" applyAlignment="1">
      <alignment vertical="center" shrinkToFit="1"/>
    </xf>
    <xf numFmtId="38" fontId="59" fillId="0" borderId="36" xfId="49" applyFont="1" applyFill="1" applyBorder="1" applyAlignment="1">
      <alignment vertical="center" shrinkToFit="1"/>
    </xf>
    <xf numFmtId="38" fontId="59" fillId="9" borderId="14" xfId="49" applyFont="1" applyFill="1" applyBorder="1" applyAlignment="1">
      <alignment vertical="center" shrinkToFit="1"/>
    </xf>
    <xf numFmtId="38" fontId="59" fillId="9" borderId="37" xfId="49" applyFont="1" applyFill="1" applyBorder="1" applyAlignment="1">
      <alignment vertical="center" shrinkToFit="1"/>
    </xf>
    <xf numFmtId="38" fontId="59" fillId="9" borderId="16" xfId="49" applyFont="1" applyFill="1" applyBorder="1" applyAlignment="1">
      <alignment vertical="center" shrinkToFit="1"/>
    </xf>
    <xf numFmtId="0" fontId="7" fillId="9" borderId="38" xfId="0" applyFont="1" applyFill="1" applyBorder="1" applyAlignment="1">
      <alignment horizontal="center" vertical="center" shrinkToFit="1"/>
    </xf>
    <xf numFmtId="38" fontId="59" fillId="9" borderId="39" xfId="49" applyFont="1" applyFill="1" applyBorder="1" applyAlignment="1">
      <alignment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 shrinkToFit="1"/>
    </xf>
    <xf numFmtId="38" fontId="59" fillId="35" borderId="0" xfId="49" applyFont="1" applyFill="1" applyBorder="1" applyAlignment="1">
      <alignment horizontal="right" vertical="center" shrinkToFit="1"/>
    </xf>
    <xf numFmtId="38" fontId="59" fillId="35" borderId="0" xfId="49" applyFont="1" applyFill="1" applyBorder="1" applyAlignment="1">
      <alignment vertical="center" shrinkToFit="1"/>
    </xf>
    <xf numFmtId="38" fontId="60" fillId="35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 shrinkToFit="1"/>
    </xf>
    <xf numFmtId="38" fontId="59" fillId="0" borderId="40" xfId="49" applyFont="1" applyFill="1" applyBorder="1" applyAlignment="1">
      <alignment vertical="center" shrinkToFit="1"/>
    </xf>
    <xf numFmtId="38" fontId="60" fillId="36" borderId="41" xfId="49" applyFont="1" applyFill="1" applyBorder="1" applyAlignment="1">
      <alignment vertical="center"/>
    </xf>
    <xf numFmtId="0" fontId="8" fillId="33" borderId="42" xfId="0" applyFont="1" applyFill="1" applyBorder="1" applyAlignment="1">
      <alignment vertical="center" shrinkToFit="1"/>
    </xf>
    <xf numFmtId="0" fontId="8" fillId="33" borderId="43" xfId="0" applyFont="1" applyFill="1" applyBorder="1" applyAlignment="1">
      <alignment vertical="center" shrinkToFit="1"/>
    </xf>
    <xf numFmtId="0" fontId="8" fillId="33" borderId="44" xfId="0" applyFont="1" applyFill="1" applyBorder="1" applyAlignment="1">
      <alignment vertical="center" shrinkToFit="1"/>
    </xf>
    <xf numFmtId="0" fontId="10" fillId="36" borderId="45" xfId="0" applyFont="1" applyFill="1" applyBorder="1" applyAlignment="1">
      <alignment vertical="center" shrinkToFit="1"/>
    </xf>
    <xf numFmtId="38" fontId="60" fillId="36" borderId="46" xfId="49" applyFont="1" applyFill="1" applyBorder="1" applyAlignment="1">
      <alignment vertical="center"/>
    </xf>
    <xf numFmtId="38" fontId="60" fillId="36" borderId="13" xfId="49" applyFont="1" applyFill="1" applyBorder="1" applyAlignment="1">
      <alignment vertical="center"/>
    </xf>
    <xf numFmtId="38" fontId="60" fillId="36" borderId="47" xfId="49" applyFont="1" applyFill="1" applyBorder="1" applyAlignment="1">
      <alignment vertical="center"/>
    </xf>
    <xf numFmtId="38" fontId="60" fillId="36" borderId="48" xfId="49" applyFont="1" applyFill="1" applyBorder="1" applyAlignment="1">
      <alignment vertical="center"/>
    </xf>
    <xf numFmtId="0" fontId="59" fillId="0" borderId="18" xfId="0" applyFont="1" applyFill="1" applyBorder="1" applyAlignment="1">
      <alignment horizontal="center" vertical="center" shrinkToFit="1"/>
    </xf>
    <xf numFmtId="0" fontId="59" fillId="0" borderId="20" xfId="0" applyFont="1" applyFill="1" applyBorder="1" applyAlignment="1">
      <alignment horizontal="center" vertical="center" shrinkToFit="1"/>
    </xf>
    <xf numFmtId="38" fontId="59" fillId="0" borderId="19" xfId="49" applyFont="1" applyFill="1" applyBorder="1" applyAlignment="1">
      <alignment vertical="center" shrinkToFit="1"/>
    </xf>
    <xf numFmtId="38" fontId="59" fillId="0" borderId="49" xfId="49" applyFont="1" applyFill="1" applyBorder="1" applyAlignment="1">
      <alignment vertical="center" shrinkToFit="1"/>
    </xf>
    <xf numFmtId="38" fontId="59" fillId="0" borderId="50" xfId="49" applyFont="1" applyFill="1" applyBorder="1" applyAlignment="1">
      <alignment vertical="center" shrinkToFit="1"/>
    </xf>
    <xf numFmtId="38" fontId="59" fillId="0" borderId="51" xfId="49" applyFont="1" applyFill="1" applyBorder="1" applyAlignment="1">
      <alignment vertical="center" shrinkToFit="1"/>
    </xf>
    <xf numFmtId="38" fontId="59" fillId="9" borderId="52" xfId="49" applyFont="1" applyFill="1" applyBorder="1" applyAlignment="1">
      <alignment horizontal="right" vertical="center" shrinkToFit="1"/>
    </xf>
    <xf numFmtId="38" fontId="59" fillId="9" borderId="22" xfId="49" applyFont="1" applyFill="1" applyBorder="1" applyAlignment="1">
      <alignment horizontal="right" vertical="center" shrinkToFit="1"/>
    </xf>
    <xf numFmtId="38" fontId="59" fillId="9" borderId="17" xfId="49" applyFont="1" applyFill="1" applyBorder="1" applyAlignment="1">
      <alignment vertical="center" shrinkToFit="1"/>
    </xf>
    <xf numFmtId="38" fontId="59" fillId="9" borderId="23" xfId="49" applyFont="1" applyFill="1" applyBorder="1" applyAlignment="1">
      <alignment horizontal="right" vertical="center" shrinkToFit="1"/>
    </xf>
    <xf numFmtId="38" fontId="59" fillId="9" borderId="53" xfId="49" applyFont="1" applyFill="1" applyBorder="1" applyAlignment="1">
      <alignment vertical="center" shrinkToFit="1"/>
    </xf>
    <xf numFmtId="38" fontId="59" fillId="9" borderId="54" xfId="49" applyFont="1" applyFill="1" applyBorder="1" applyAlignment="1">
      <alignment vertical="center" shrinkToFit="1"/>
    </xf>
    <xf numFmtId="194" fontId="13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14" fillId="0" borderId="0" xfId="0" applyNumberFormat="1" applyFont="1" applyFill="1" applyAlignment="1">
      <alignment vertical="center"/>
    </xf>
    <xf numFmtId="194" fontId="7" fillId="0" borderId="0" xfId="0" applyNumberFormat="1" applyFont="1" applyFill="1" applyAlignment="1">
      <alignment vertical="center"/>
    </xf>
    <xf numFmtId="194" fontId="7" fillId="0" borderId="0" xfId="0" applyNumberFormat="1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Border="1" applyAlignment="1">
      <alignment horizontal="right" vertical="center"/>
    </xf>
    <xf numFmtId="194" fontId="11" fillId="37" borderId="0" xfId="0" applyNumberFormat="1" applyFont="1" applyFill="1" applyBorder="1" applyAlignment="1">
      <alignment horizontal="center" vertical="center" wrapText="1"/>
    </xf>
    <xf numFmtId="194" fontId="59" fillId="0" borderId="0" xfId="0" applyNumberFormat="1" applyFont="1" applyFill="1" applyBorder="1" applyAlignment="1">
      <alignment horizontal="center" vertical="center" shrinkToFit="1"/>
    </xf>
    <xf numFmtId="194" fontId="7" fillId="9" borderId="18" xfId="0" applyNumberFormat="1" applyFont="1" applyFill="1" applyBorder="1" applyAlignment="1">
      <alignment horizontal="center" vertical="center"/>
    </xf>
    <xf numFmtId="194" fontId="7" fillId="9" borderId="13" xfId="0" applyNumberFormat="1" applyFont="1" applyFill="1" applyBorder="1" applyAlignment="1">
      <alignment horizontal="center" vertical="center"/>
    </xf>
    <xf numFmtId="194" fontId="7" fillId="0" borderId="18" xfId="0" applyNumberFormat="1" applyFont="1" applyFill="1" applyBorder="1" applyAlignment="1">
      <alignment horizontal="center" vertical="center"/>
    </xf>
    <xf numFmtId="194" fontId="7" fillId="0" borderId="13" xfId="0" applyNumberFormat="1" applyFont="1" applyFill="1" applyBorder="1" applyAlignment="1">
      <alignment horizontal="center" vertical="center"/>
    </xf>
    <xf numFmtId="194" fontId="7" fillId="9" borderId="24" xfId="0" applyNumberFormat="1" applyFont="1" applyFill="1" applyBorder="1" applyAlignment="1">
      <alignment horizontal="center" vertical="center"/>
    </xf>
    <xf numFmtId="194" fontId="7" fillId="0" borderId="20" xfId="0" applyNumberFormat="1" applyFont="1" applyFill="1" applyBorder="1" applyAlignment="1">
      <alignment horizontal="center" vertical="center"/>
    </xf>
    <xf numFmtId="194" fontId="7" fillId="0" borderId="38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8" fillId="33" borderId="10" xfId="0" applyNumberFormat="1" applyFont="1" applyFill="1" applyBorder="1" applyAlignment="1">
      <alignment vertical="center"/>
    </xf>
    <xf numFmtId="194" fontId="59" fillId="9" borderId="16" xfId="49" applyNumberFormat="1" applyFont="1" applyFill="1" applyBorder="1" applyAlignment="1" applyProtection="1">
      <alignment vertical="center"/>
      <protection locked="0"/>
    </xf>
    <xf numFmtId="194" fontId="59" fillId="9" borderId="55" xfId="49" applyNumberFormat="1" applyFont="1" applyFill="1" applyBorder="1" applyAlignment="1" applyProtection="1">
      <alignment vertical="center"/>
      <protection locked="0"/>
    </xf>
    <xf numFmtId="194" fontId="59" fillId="9" borderId="56" xfId="49" applyNumberFormat="1" applyFont="1" applyFill="1" applyBorder="1" applyAlignment="1" applyProtection="1">
      <alignment vertical="center"/>
      <protection locked="0"/>
    </xf>
    <xf numFmtId="194" fontId="59" fillId="9" borderId="57" xfId="49" applyNumberFormat="1" applyFont="1" applyFill="1" applyBorder="1" applyAlignment="1" applyProtection="1">
      <alignment vertical="center"/>
      <protection locked="0"/>
    </xf>
    <xf numFmtId="194" fontId="59" fillId="38" borderId="0" xfId="49" applyNumberFormat="1" applyFont="1" applyFill="1" applyBorder="1" applyAlignment="1">
      <alignment vertical="center"/>
    </xf>
    <xf numFmtId="194" fontId="5" fillId="0" borderId="0" xfId="0" applyNumberFormat="1" applyFont="1" applyFill="1" applyAlignment="1">
      <alignment vertical="center"/>
    </xf>
    <xf numFmtId="194" fontId="8" fillId="33" borderId="11" xfId="0" applyNumberFormat="1" applyFont="1" applyFill="1" applyBorder="1" applyAlignment="1">
      <alignment vertical="center"/>
    </xf>
    <xf numFmtId="194" fontId="12" fillId="9" borderId="16" xfId="49" applyNumberFormat="1" applyFont="1" applyFill="1" applyBorder="1" applyAlignment="1" applyProtection="1">
      <alignment vertical="center"/>
      <protection locked="0"/>
    </xf>
    <xf numFmtId="194" fontId="12" fillId="9" borderId="55" xfId="49" applyNumberFormat="1" applyFont="1" applyFill="1" applyBorder="1" applyAlignment="1" applyProtection="1">
      <alignment vertical="center"/>
      <protection locked="0"/>
    </xf>
    <xf numFmtId="194" fontId="12" fillId="9" borderId="56" xfId="49" applyNumberFormat="1" applyFont="1" applyFill="1" applyBorder="1" applyAlignment="1" applyProtection="1">
      <alignment vertical="center"/>
      <protection locked="0"/>
    </xf>
    <xf numFmtId="194" fontId="12" fillId="9" borderId="57" xfId="49" applyNumberFormat="1" applyFont="1" applyFill="1" applyBorder="1" applyAlignment="1" applyProtection="1">
      <alignment vertical="center"/>
      <protection locked="0"/>
    </xf>
    <xf numFmtId="194" fontId="12" fillId="9" borderId="58" xfId="49" applyNumberFormat="1" applyFont="1" applyFill="1" applyBorder="1" applyAlignment="1" applyProtection="1">
      <alignment vertical="center"/>
      <protection locked="0"/>
    </xf>
    <xf numFmtId="194" fontId="8" fillId="33" borderId="12" xfId="0" applyNumberFormat="1" applyFont="1" applyFill="1" applyBorder="1" applyAlignment="1">
      <alignment vertical="center"/>
    </xf>
    <xf numFmtId="194" fontId="59" fillId="9" borderId="59" xfId="49" applyNumberFormat="1" applyFont="1" applyFill="1" applyBorder="1" applyAlignment="1" applyProtection="1">
      <alignment vertical="center"/>
      <protection locked="0"/>
    </xf>
    <xf numFmtId="194" fontId="59" fillId="9" borderId="60" xfId="49" applyNumberFormat="1" applyFont="1" applyFill="1" applyBorder="1" applyAlignment="1" applyProtection="1">
      <alignment vertical="center"/>
      <protection locked="0"/>
    </xf>
    <xf numFmtId="194" fontId="59" fillId="9" borderId="61" xfId="49" applyNumberFormat="1" applyFont="1" applyFill="1" applyBorder="1" applyAlignment="1" applyProtection="1">
      <alignment vertical="center"/>
      <protection locked="0"/>
    </xf>
    <xf numFmtId="194" fontId="59" fillId="9" borderId="62" xfId="49" applyNumberFormat="1" applyFont="1" applyFill="1" applyBorder="1" applyAlignment="1" applyProtection="1">
      <alignment vertical="center"/>
      <protection locked="0"/>
    </xf>
    <xf numFmtId="194" fontId="10" fillId="36" borderId="29" xfId="0" applyNumberFormat="1" applyFont="1" applyFill="1" applyBorder="1" applyAlignment="1">
      <alignment vertical="center" shrinkToFit="1"/>
    </xf>
    <xf numFmtId="194" fontId="60" fillId="11" borderId="29" xfId="49" applyNumberFormat="1" applyFont="1" applyFill="1" applyBorder="1" applyAlignment="1">
      <alignment vertical="center" shrinkToFit="1"/>
    </xf>
    <xf numFmtId="194" fontId="60" fillId="11" borderId="41" xfId="49" applyNumberFormat="1" applyFont="1" applyFill="1" applyBorder="1" applyAlignment="1">
      <alignment vertical="center" shrinkToFit="1"/>
    </xf>
    <xf numFmtId="194" fontId="60" fillId="36" borderId="30" xfId="49" applyNumberFormat="1" applyFont="1" applyFill="1" applyBorder="1" applyAlignment="1">
      <alignment vertical="center" shrinkToFit="1"/>
    </xf>
    <xf numFmtId="194" fontId="60" fillId="36" borderId="41" xfId="49" applyNumberFormat="1" applyFont="1" applyFill="1" applyBorder="1" applyAlignment="1">
      <alignment vertical="center" shrinkToFit="1"/>
    </xf>
    <xf numFmtId="194" fontId="60" fillId="11" borderId="32" xfId="49" applyNumberFormat="1" applyFont="1" applyFill="1" applyBorder="1" applyAlignment="1">
      <alignment vertical="center" shrinkToFit="1"/>
    </xf>
    <xf numFmtId="194" fontId="60" fillId="36" borderId="31" xfId="49" applyNumberFormat="1" applyFont="1" applyFill="1" applyBorder="1" applyAlignment="1">
      <alignment vertical="center" shrinkToFit="1"/>
    </xf>
    <xf numFmtId="194" fontId="60" fillId="11" borderId="34" xfId="49" applyNumberFormat="1" applyFont="1" applyFill="1" applyBorder="1" applyAlignment="1">
      <alignment vertical="center" shrinkToFit="1"/>
    </xf>
    <xf numFmtId="194" fontId="60" fillId="36" borderId="0" xfId="49" applyNumberFormat="1" applyFont="1" applyFill="1" applyBorder="1" applyAlignment="1">
      <alignment vertical="center" shrinkToFit="1"/>
    </xf>
    <xf numFmtId="194" fontId="6" fillId="0" borderId="0" xfId="0" applyNumberFormat="1" applyFont="1" applyFill="1" applyAlignment="1">
      <alignment vertical="center" shrinkToFit="1"/>
    </xf>
    <xf numFmtId="194" fontId="4" fillId="0" borderId="0" xfId="0" applyNumberFormat="1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7" fillId="9" borderId="27" xfId="0" applyNumberFormat="1" applyFont="1" applyFill="1" applyBorder="1" applyAlignment="1">
      <alignment horizontal="center" vertical="center"/>
    </xf>
    <xf numFmtId="194" fontId="59" fillId="9" borderId="63" xfId="49" applyNumberFormat="1" applyFont="1" applyFill="1" applyBorder="1" applyAlignment="1" applyProtection="1">
      <alignment vertical="center"/>
      <protection locked="0"/>
    </xf>
    <xf numFmtId="194" fontId="10" fillId="36" borderId="29" xfId="0" applyNumberFormat="1" applyFont="1" applyFill="1" applyBorder="1" applyAlignment="1">
      <alignment vertical="center"/>
    </xf>
    <xf numFmtId="194" fontId="60" fillId="36" borderId="29" xfId="49" applyNumberFormat="1" applyFont="1" applyFill="1" applyBorder="1" applyAlignment="1">
      <alignment vertical="center"/>
    </xf>
    <xf numFmtId="194" fontId="60" fillId="36" borderId="30" xfId="49" applyNumberFormat="1" applyFont="1" applyFill="1" applyBorder="1" applyAlignment="1">
      <alignment vertical="center"/>
    </xf>
    <xf numFmtId="194" fontId="60" fillId="36" borderId="32" xfId="49" applyNumberFormat="1" applyFont="1" applyFill="1" applyBorder="1" applyAlignment="1">
      <alignment vertical="center"/>
    </xf>
    <xf numFmtId="194" fontId="60" fillId="36" borderId="33" xfId="49" applyNumberFormat="1" applyFont="1" applyFill="1" applyBorder="1" applyAlignment="1">
      <alignment vertical="center"/>
    </xf>
    <xf numFmtId="194" fontId="60" fillId="36" borderId="31" xfId="49" applyNumberFormat="1" applyFont="1" applyFill="1" applyBorder="1" applyAlignment="1">
      <alignment vertical="center"/>
    </xf>
    <xf numFmtId="194" fontId="60" fillId="36" borderId="34" xfId="49" applyNumberFormat="1" applyFont="1" applyFill="1" applyBorder="1" applyAlignment="1">
      <alignment vertical="center"/>
    </xf>
    <xf numFmtId="194" fontId="60" fillId="36" borderId="41" xfId="49" applyNumberFormat="1" applyFont="1" applyFill="1" applyBorder="1" applyAlignment="1">
      <alignment vertical="center"/>
    </xf>
    <xf numFmtId="194" fontId="9" fillId="0" borderId="0" xfId="0" applyNumberFormat="1" applyFont="1" applyFill="1" applyAlignment="1">
      <alignment vertical="center"/>
    </xf>
    <xf numFmtId="194" fontId="11" fillId="0" borderId="0" xfId="0" applyNumberFormat="1" applyFont="1" applyFill="1" applyAlignment="1">
      <alignment vertical="center"/>
    </xf>
    <xf numFmtId="194" fontId="59" fillId="9" borderId="58" xfId="49" applyNumberFormat="1" applyFont="1" applyFill="1" applyBorder="1" applyAlignment="1" applyProtection="1">
      <alignment vertical="center"/>
      <protection locked="0"/>
    </xf>
    <xf numFmtId="194" fontId="59" fillId="9" borderId="22" xfId="49" applyNumberFormat="1" applyFont="1" applyFill="1" applyBorder="1" applyAlignment="1" applyProtection="1">
      <alignment vertical="center"/>
      <protection locked="0"/>
    </xf>
    <xf numFmtId="194" fontId="6" fillId="0" borderId="0" xfId="0" applyNumberFormat="1" applyFont="1" applyFill="1" applyAlignment="1">
      <alignment vertical="center"/>
    </xf>
    <xf numFmtId="194" fontId="59" fillId="0" borderId="22" xfId="49" applyNumberFormat="1" applyFont="1" applyFill="1" applyBorder="1" applyAlignment="1">
      <alignment vertical="center"/>
    </xf>
    <xf numFmtId="194" fontId="12" fillId="0" borderId="50" xfId="49" applyNumberFormat="1" applyFont="1" applyFill="1" applyBorder="1" applyAlignment="1">
      <alignment vertical="center"/>
    </xf>
    <xf numFmtId="194" fontId="12" fillId="0" borderId="16" xfId="49" applyNumberFormat="1" applyFont="1" applyFill="1" applyBorder="1" applyAlignment="1">
      <alignment vertical="center"/>
    </xf>
    <xf numFmtId="194" fontId="12" fillId="0" borderId="58" xfId="49" applyNumberFormat="1" applyFont="1" applyFill="1" applyBorder="1" applyAlignment="1">
      <alignment vertical="center"/>
    </xf>
    <xf numFmtId="194" fontId="59" fillId="0" borderId="16" xfId="49" applyNumberFormat="1" applyFont="1" applyFill="1" applyBorder="1" applyAlignment="1">
      <alignment vertical="center"/>
    </xf>
    <xf numFmtId="194" fontId="59" fillId="0" borderId="58" xfId="49" applyNumberFormat="1" applyFont="1" applyFill="1" applyBorder="1" applyAlignment="1">
      <alignment vertical="center"/>
    </xf>
    <xf numFmtId="194" fontId="59" fillId="0" borderId="59" xfId="49" applyNumberFormat="1" applyFont="1" applyFill="1" applyBorder="1" applyAlignment="1">
      <alignment vertical="center"/>
    </xf>
    <xf numFmtId="194" fontId="59" fillId="0" borderId="64" xfId="49" applyNumberFormat="1" applyFont="1" applyFill="1" applyBorder="1" applyAlignment="1">
      <alignment vertical="center"/>
    </xf>
    <xf numFmtId="194" fontId="59" fillId="0" borderId="50" xfId="49" applyNumberFormat="1" applyFont="1" applyFill="1" applyBorder="1" applyAlignment="1">
      <alignment vertical="center"/>
    </xf>
    <xf numFmtId="194" fontId="59" fillId="0" borderId="11" xfId="49" applyNumberFormat="1" applyFont="1" applyFill="1" applyBorder="1" applyAlignment="1">
      <alignment vertical="center"/>
    </xf>
    <xf numFmtId="194" fontId="59" fillId="0" borderId="65" xfId="49" applyNumberFormat="1" applyFont="1" applyFill="1" applyBorder="1" applyAlignment="1">
      <alignment vertical="center"/>
    </xf>
    <xf numFmtId="194" fontId="12" fillId="0" borderId="22" xfId="49" applyNumberFormat="1" applyFont="1" applyFill="1" applyBorder="1" applyAlignment="1">
      <alignment vertical="center"/>
    </xf>
    <xf numFmtId="194" fontId="59" fillId="0" borderId="66" xfId="49" applyNumberFormat="1" applyFont="1" applyFill="1" applyBorder="1" applyAlignment="1">
      <alignment vertical="center"/>
    </xf>
    <xf numFmtId="194" fontId="59" fillId="0" borderId="17" xfId="49" applyNumberFormat="1" applyFont="1" applyFill="1" applyBorder="1" applyAlignment="1">
      <alignment vertical="center"/>
    </xf>
    <xf numFmtId="194" fontId="59" fillId="0" borderId="19" xfId="49" applyNumberFormat="1" applyFont="1" applyFill="1" applyBorder="1" applyAlignment="1">
      <alignment vertical="center"/>
    </xf>
    <xf numFmtId="194" fontId="59" fillId="0" borderId="52" xfId="49" applyNumberFormat="1" applyFont="1" applyFill="1" applyBorder="1" applyAlignment="1">
      <alignment vertical="center"/>
    </xf>
    <xf numFmtId="194" fontId="59" fillId="0" borderId="55" xfId="49" applyNumberFormat="1" applyFont="1" applyFill="1" applyBorder="1" applyAlignment="1">
      <alignment vertical="center"/>
    </xf>
    <xf numFmtId="194" fontId="59" fillId="0" borderId="0" xfId="49" applyNumberFormat="1" applyFont="1" applyFill="1" applyBorder="1" applyAlignment="1">
      <alignment vertical="center"/>
    </xf>
    <xf numFmtId="194" fontId="12" fillId="0" borderId="0" xfId="49" applyNumberFormat="1" applyFont="1" applyFill="1" applyBorder="1" applyAlignment="1">
      <alignment vertical="center"/>
    </xf>
    <xf numFmtId="194" fontId="11" fillId="0" borderId="0" xfId="0" applyNumberFormat="1" applyFont="1" applyFill="1" applyBorder="1" applyAlignment="1">
      <alignment horizontal="center" vertical="center" wrapText="1"/>
    </xf>
    <xf numFmtId="38" fontId="59" fillId="0" borderId="0" xfId="49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38" fontId="60" fillId="0" borderId="0" xfId="49" applyFont="1" applyFill="1" applyBorder="1" applyAlignment="1">
      <alignment vertical="center"/>
    </xf>
    <xf numFmtId="194" fontId="10" fillId="0" borderId="0" xfId="0" applyNumberFormat="1" applyFont="1" applyFill="1" applyBorder="1" applyAlignment="1">
      <alignment vertical="center" shrinkToFit="1"/>
    </xf>
    <xf numFmtId="194" fontId="60" fillId="0" borderId="0" xfId="49" applyNumberFormat="1" applyFont="1" applyFill="1" applyBorder="1" applyAlignment="1">
      <alignment vertical="center" shrinkToFit="1"/>
    </xf>
    <xf numFmtId="194" fontId="60" fillId="0" borderId="0" xfId="49" applyNumberFormat="1" applyFont="1" applyFill="1" applyBorder="1" applyAlignment="1">
      <alignment vertical="center"/>
    </xf>
    <xf numFmtId="194" fontId="7" fillId="33" borderId="10" xfId="0" applyNumberFormat="1" applyFont="1" applyFill="1" applyBorder="1" applyAlignment="1">
      <alignment vertical="center"/>
    </xf>
    <xf numFmtId="194" fontId="7" fillId="33" borderId="11" xfId="0" applyNumberFormat="1" applyFont="1" applyFill="1" applyBorder="1" applyAlignment="1">
      <alignment vertical="center"/>
    </xf>
    <xf numFmtId="194" fontId="7" fillId="33" borderId="12" xfId="0" applyNumberFormat="1" applyFont="1" applyFill="1" applyBorder="1" applyAlignment="1">
      <alignment vertical="center"/>
    </xf>
    <xf numFmtId="194" fontId="18" fillId="36" borderId="29" xfId="0" applyNumberFormat="1" applyFont="1" applyFill="1" applyBorder="1" applyAlignment="1">
      <alignment vertical="center"/>
    </xf>
    <xf numFmtId="194" fontId="61" fillId="36" borderId="29" xfId="49" applyNumberFormat="1" applyFont="1" applyFill="1" applyBorder="1" applyAlignment="1">
      <alignment vertical="center"/>
    </xf>
    <xf numFmtId="194" fontId="61" fillId="36" borderId="30" xfId="49" applyNumberFormat="1" applyFont="1" applyFill="1" applyBorder="1" applyAlignment="1">
      <alignment vertical="center"/>
    </xf>
    <xf numFmtId="194" fontId="61" fillId="36" borderId="32" xfId="49" applyNumberFormat="1" applyFont="1" applyFill="1" applyBorder="1" applyAlignment="1">
      <alignment vertical="center"/>
    </xf>
    <xf numFmtId="194" fontId="61" fillId="36" borderId="33" xfId="49" applyNumberFormat="1" applyFont="1" applyFill="1" applyBorder="1" applyAlignment="1">
      <alignment vertical="center"/>
    </xf>
    <xf numFmtId="194" fontId="61" fillId="36" borderId="31" xfId="49" applyNumberFormat="1" applyFont="1" applyFill="1" applyBorder="1" applyAlignment="1">
      <alignment vertical="center"/>
    </xf>
    <xf numFmtId="194" fontId="61" fillId="36" borderId="34" xfId="49" applyNumberFormat="1" applyFont="1" applyFill="1" applyBorder="1" applyAlignment="1">
      <alignment vertical="center"/>
    </xf>
    <xf numFmtId="194" fontId="61" fillId="36" borderId="41" xfId="49" applyNumberFormat="1" applyFont="1" applyFill="1" applyBorder="1" applyAlignment="1">
      <alignment vertical="center"/>
    </xf>
    <xf numFmtId="194" fontId="19" fillId="33" borderId="10" xfId="0" applyNumberFormat="1" applyFont="1" applyFill="1" applyBorder="1" applyAlignment="1">
      <alignment vertical="center"/>
    </xf>
    <xf numFmtId="194" fontId="62" fillId="9" borderId="16" xfId="49" applyNumberFormat="1" applyFont="1" applyFill="1" applyBorder="1" applyAlignment="1" applyProtection="1">
      <alignment vertical="center"/>
      <protection locked="0"/>
    </xf>
    <xf numFmtId="194" fontId="62" fillId="9" borderId="55" xfId="49" applyNumberFormat="1" applyFont="1" applyFill="1" applyBorder="1" applyAlignment="1" applyProtection="1">
      <alignment vertical="center"/>
      <protection locked="0"/>
    </xf>
    <xf numFmtId="194" fontId="62" fillId="0" borderId="16" xfId="49" applyNumberFormat="1" applyFont="1" applyFill="1" applyBorder="1" applyAlignment="1">
      <alignment vertical="center"/>
    </xf>
    <xf numFmtId="194" fontId="62" fillId="0" borderId="58" xfId="49" applyNumberFormat="1" applyFont="1" applyFill="1" applyBorder="1" applyAlignment="1">
      <alignment vertical="center"/>
    </xf>
    <xf numFmtId="194" fontId="62" fillId="9" borderId="56" xfId="49" applyNumberFormat="1" applyFont="1" applyFill="1" applyBorder="1" applyAlignment="1" applyProtection="1">
      <alignment vertical="center"/>
      <protection locked="0"/>
    </xf>
    <xf numFmtId="194" fontId="62" fillId="0" borderId="19" xfId="49" applyNumberFormat="1" applyFont="1" applyFill="1" applyBorder="1" applyAlignment="1">
      <alignment vertical="center"/>
    </xf>
    <xf numFmtId="194" fontId="62" fillId="0" borderId="52" xfId="49" applyNumberFormat="1" applyFont="1" applyFill="1" applyBorder="1" applyAlignment="1">
      <alignment vertical="center"/>
    </xf>
    <xf numFmtId="194" fontId="19" fillId="33" borderId="11" xfId="0" applyNumberFormat="1" applyFont="1" applyFill="1" applyBorder="1" applyAlignment="1">
      <alignment vertical="center"/>
    </xf>
    <xf numFmtId="194" fontId="62" fillId="0" borderId="22" xfId="49" applyNumberFormat="1" applyFont="1" applyFill="1" applyBorder="1" applyAlignment="1">
      <alignment vertical="center"/>
    </xf>
    <xf numFmtId="194" fontId="20" fillId="9" borderId="16" xfId="49" applyNumberFormat="1" applyFont="1" applyFill="1" applyBorder="1" applyAlignment="1" applyProtection="1">
      <alignment vertical="center"/>
      <protection locked="0"/>
    </xf>
    <xf numFmtId="194" fontId="20" fillId="9" borderId="55" xfId="49" applyNumberFormat="1" applyFont="1" applyFill="1" applyBorder="1" applyAlignment="1" applyProtection="1">
      <alignment vertical="center"/>
      <protection locked="0"/>
    </xf>
    <xf numFmtId="194" fontId="20" fillId="0" borderId="16" xfId="49" applyNumberFormat="1" applyFont="1" applyFill="1" applyBorder="1" applyAlignment="1">
      <alignment vertical="center"/>
    </xf>
    <xf numFmtId="194" fontId="20" fillId="0" borderId="58" xfId="49" applyNumberFormat="1" applyFont="1" applyFill="1" applyBorder="1" applyAlignment="1">
      <alignment vertical="center"/>
    </xf>
    <xf numFmtId="194" fontId="20" fillId="9" borderId="56" xfId="49" applyNumberFormat="1" applyFont="1" applyFill="1" applyBorder="1" applyAlignment="1" applyProtection="1">
      <alignment vertical="center"/>
      <protection locked="0"/>
    </xf>
    <xf numFmtId="194" fontId="20" fillId="0" borderId="22" xfId="49" applyNumberFormat="1" applyFont="1" applyFill="1" applyBorder="1" applyAlignment="1">
      <alignment vertical="center"/>
    </xf>
    <xf numFmtId="194" fontId="19" fillId="33" borderId="12" xfId="0" applyNumberFormat="1" applyFont="1" applyFill="1" applyBorder="1" applyAlignment="1">
      <alignment vertical="center"/>
    </xf>
    <xf numFmtId="194" fontId="62" fillId="9" borderId="59" xfId="49" applyNumberFormat="1" applyFont="1" applyFill="1" applyBorder="1" applyAlignment="1" applyProtection="1">
      <alignment vertical="center"/>
      <protection locked="0"/>
    </xf>
    <xf numFmtId="194" fontId="62" fillId="9" borderId="60" xfId="49" applyNumberFormat="1" applyFont="1" applyFill="1" applyBorder="1" applyAlignment="1" applyProtection="1">
      <alignment vertical="center"/>
      <protection locked="0"/>
    </xf>
    <xf numFmtId="194" fontId="62" fillId="0" borderId="59" xfId="49" applyNumberFormat="1" applyFont="1" applyFill="1" applyBorder="1" applyAlignment="1">
      <alignment vertical="center"/>
    </xf>
    <xf numFmtId="194" fontId="62" fillId="0" borderId="64" xfId="49" applyNumberFormat="1" applyFont="1" applyFill="1" applyBorder="1" applyAlignment="1">
      <alignment vertical="center"/>
    </xf>
    <xf numFmtId="194" fontId="62" fillId="9" borderId="53" xfId="49" applyNumberFormat="1" applyFont="1" applyFill="1" applyBorder="1" applyAlignment="1" applyProtection="1">
      <alignment vertical="center"/>
      <protection locked="0"/>
    </xf>
    <xf numFmtId="194" fontId="62" fillId="9" borderId="54" xfId="49" applyNumberFormat="1" applyFont="1" applyFill="1" applyBorder="1" applyAlignment="1" applyProtection="1">
      <alignment vertical="center"/>
      <protection locked="0"/>
    </xf>
    <xf numFmtId="194" fontId="62" fillId="0" borderId="17" xfId="49" applyNumberFormat="1" applyFont="1" applyFill="1" applyBorder="1" applyAlignment="1">
      <alignment vertical="center"/>
    </xf>
    <xf numFmtId="194" fontId="62" fillId="0" borderId="23" xfId="49" applyNumberFormat="1" applyFont="1" applyFill="1" applyBorder="1" applyAlignment="1">
      <alignment vertical="center"/>
    </xf>
    <xf numFmtId="194" fontId="21" fillId="36" borderId="29" xfId="0" applyNumberFormat="1" applyFont="1" applyFill="1" applyBorder="1" applyAlignment="1">
      <alignment vertical="center"/>
    </xf>
    <xf numFmtId="194" fontId="63" fillId="36" borderId="29" xfId="49" applyNumberFormat="1" applyFont="1" applyFill="1" applyBorder="1" applyAlignment="1">
      <alignment vertical="center"/>
    </xf>
    <xf numFmtId="194" fontId="63" fillId="36" borderId="30" xfId="49" applyNumberFormat="1" applyFont="1" applyFill="1" applyBorder="1" applyAlignment="1">
      <alignment vertical="center"/>
    </xf>
    <xf numFmtId="194" fontId="63" fillId="36" borderId="67" xfId="49" applyNumberFormat="1" applyFont="1" applyFill="1" applyBorder="1" applyAlignment="1">
      <alignment vertical="center"/>
    </xf>
    <xf numFmtId="194" fontId="63" fillId="36" borderId="47" xfId="49" applyNumberFormat="1" applyFont="1" applyFill="1" applyBorder="1" applyAlignment="1">
      <alignment vertical="center"/>
    </xf>
    <xf numFmtId="194" fontId="63" fillId="36" borderId="33" xfId="49" applyNumberFormat="1" applyFont="1" applyFill="1" applyBorder="1" applyAlignment="1">
      <alignment vertical="center"/>
    </xf>
    <xf numFmtId="194" fontId="63" fillId="36" borderId="41" xfId="49" applyNumberFormat="1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69" xfId="0" applyFont="1" applyBorder="1" applyAlignment="1">
      <alignment vertical="center" shrinkToFit="1"/>
    </xf>
    <xf numFmtId="0" fontId="7" fillId="0" borderId="70" xfId="0" applyFont="1" applyBorder="1" applyAlignment="1">
      <alignment vertical="center" shrinkToFit="1"/>
    </xf>
    <xf numFmtId="0" fontId="11" fillId="37" borderId="29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11" fillId="37" borderId="34" xfId="0" applyFont="1" applyFill="1" applyBorder="1" applyAlignment="1">
      <alignment horizontal="center" vertical="center" shrinkToFit="1"/>
    </xf>
    <xf numFmtId="0" fontId="11" fillId="37" borderId="72" xfId="0" applyFont="1" applyFill="1" applyBorder="1" applyAlignment="1">
      <alignment horizontal="center" vertical="center" shrinkToFit="1"/>
    </xf>
    <xf numFmtId="0" fontId="7" fillId="9" borderId="73" xfId="0" applyFont="1" applyFill="1" applyBorder="1" applyAlignment="1">
      <alignment horizontal="center" vertical="center" wrapText="1" shrinkToFit="1"/>
    </xf>
    <xf numFmtId="0" fontId="7" fillId="9" borderId="74" xfId="0" applyFont="1" applyFill="1" applyBorder="1" applyAlignment="1">
      <alignment horizontal="center" vertical="center" shrinkToFit="1"/>
    </xf>
    <xf numFmtId="0" fontId="59" fillId="0" borderId="73" xfId="0" applyFont="1" applyFill="1" applyBorder="1" applyAlignment="1">
      <alignment horizontal="center" vertical="center" wrapText="1" shrinkToFit="1"/>
    </xf>
    <xf numFmtId="0" fontId="59" fillId="0" borderId="75" xfId="0" applyFont="1" applyFill="1" applyBorder="1" applyAlignment="1">
      <alignment horizontal="center" vertical="center" shrinkToFit="1"/>
    </xf>
    <xf numFmtId="0" fontId="11" fillId="37" borderId="32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shrinkToFit="1"/>
    </xf>
    <xf numFmtId="0" fontId="11" fillId="37" borderId="7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vertical="center"/>
    </xf>
    <xf numFmtId="0" fontId="59" fillId="0" borderId="76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194" fontId="7" fillId="0" borderId="68" xfId="0" applyNumberFormat="1" applyFont="1" applyFill="1" applyBorder="1" applyAlignment="1">
      <alignment horizontal="center" vertical="center"/>
    </xf>
    <xf numFmtId="194" fontId="7" fillId="0" borderId="69" xfId="0" applyNumberFormat="1" applyFont="1" applyFill="1" applyBorder="1" applyAlignment="1">
      <alignment horizontal="center" vertical="center"/>
    </xf>
    <xf numFmtId="194" fontId="7" fillId="0" borderId="77" xfId="0" applyNumberFormat="1" applyFont="1" applyFill="1" applyBorder="1" applyAlignment="1">
      <alignment horizontal="center" vertical="center"/>
    </xf>
    <xf numFmtId="194" fontId="7" fillId="0" borderId="70" xfId="0" applyNumberFormat="1" applyFont="1" applyFill="1" applyBorder="1" applyAlignment="1">
      <alignment horizontal="center" vertical="center"/>
    </xf>
    <xf numFmtId="194" fontId="59" fillId="0" borderId="73" xfId="0" applyNumberFormat="1" applyFont="1" applyFill="1" applyBorder="1" applyAlignment="1">
      <alignment horizontal="center" vertical="center" wrapText="1" shrinkToFit="1"/>
    </xf>
    <xf numFmtId="194" fontId="59" fillId="0" borderId="75" xfId="0" applyNumberFormat="1" applyFont="1" applyFill="1" applyBorder="1" applyAlignment="1">
      <alignment horizontal="center" vertical="center" shrinkToFit="1"/>
    </xf>
    <xf numFmtId="194" fontId="7" fillId="9" borderId="73" xfId="0" applyNumberFormat="1" applyFont="1" applyFill="1" applyBorder="1" applyAlignment="1">
      <alignment horizontal="center" vertical="center" wrapText="1" shrinkToFit="1"/>
    </xf>
    <xf numFmtId="194" fontId="7" fillId="9" borderId="74" xfId="0" applyNumberFormat="1" applyFont="1" applyFill="1" applyBorder="1" applyAlignment="1">
      <alignment horizontal="center" vertical="center" shrinkToFit="1"/>
    </xf>
    <xf numFmtId="194" fontId="11" fillId="37" borderId="18" xfId="0" applyNumberFormat="1" applyFont="1" applyFill="1" applyBorder="1" applyAlignment="1">
      <alignment horizontal="center" vertical="center" wrapText="1"/>
    </xf>
    <xf numFmtId="194" fontId="11" fillId="37" borderId="27" xfId="0" applyNumberFormat="1" applyFont="1" applyFill="1" applyBorder="1" applyAlignment="1">
      <alignment horizontal="center" vertical="center" wrapText="1"/>
    </xf>
    <xf numFmtId="194" fontId="11" fillId="37" borderId="78" xfId="0" applyNumberFormat="1" applyFont="1" applyFill="1" applyBorder="1" applyAlignment="1">
      <alignment horizontal="center" vertical="center" wrapText="1"/>
    </xf>
    <xf numFmtId="194" fontId="11" fillId="37" borderId="24" xfId="0" applyNumberFormat="1" applyFont="1" applyFill="1" applyBorder="1" applyAlignment="1">
      <alignment horizontal="center" vertical="center" wrapText="1"/>
    </xf>
    <xf numFmtId="194" fontId="11" fillId="37" borderId="46" xfId="0" applyNumberFormat="1" applyFont="1" applyFill="1" applyBorder="1" applyAlignment="1">
      <alignment horizontal="center" vertical="center" wrapText="1"/>
    </xf>
    <xf numFmtId="194" fontId="11" fillId="37" borderId="29" xfId="0" applyNumberFormat="1" applyFont="1" applyFill="1" applyBorder="1" applyAlignment="1">
      <alignment horizontal="center" vertical="center" wrapText="1"/>
    </xf>
    <xf numFmtId="194" fontId="11" fillId="37" borderId="34" xfId="0" applyNumberFormat="1" applyFont="1" applyFill="1" applyBorder="1" applyAlignment="1">
      <alignment horizontal="center" vertical="center" wrapText="1"/>
    </xf>
    <xf numFmtId="194" fontId="11" fillId="37" borderId="72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>
      <alignment horizontal="right" vertical="center"/>
    </xf>
    <xf numFmtId="194" fontId="7" fillId="9" borderId="79" xfId="0" applyNumberFormat="1" applyFont="1" applyFill="1" applyBorder="1" applyAlignment="1">
      <alignment horizontal="center" vertical="center" wrapText="1" shrinkToFit="1"/>
    </xf>
    <xf numFmtId="194" fontId="7" fillId="0" borderId="0" xfId="0" applyNumberFormat="1" applyFont="1" applyBorder="1" applyAlignment="1">
      <alignment horizontal="right" vertical="center"/>
    </xf>
    <xf numFmtId="194" fontId="59" fillId="0" borderId="76" xfId="0" applyNumberFormat="1" applyFont="1" applyFill="1" applyBorder="1" applyAlignment="1">
      <alignment horizontal="center" vertical="center" shrinkToFit="1"/>
    </xf>
    <xf numFmtId="194" fontId="11" fillId="37" borderId="80" xfId="0" applyNumberFormat="1" applyFont="1" applyFill="1" applyBorder="1" applyAlignment="1">
      <alignment horizontal="center" vertical="center" wrapText="1"/>
    </xf>
    <xf numFmtId="194" fontId="11" fillId="37" borderId="81" xfId="0" applyNumberFormat="1" applyFont="1" applyFill="1" applyBorder="1" applyAlignment="1">
      <alignment horizontal="center" vertical="center" wrapText="1"/>
    </xf>
    <xf numFmtId="194" fontId="11" fillId="37" borderId="82" xfId="0" applyNumberFormat="1" applyFont="1" applyFill="1" applyBorder="1" applyAlignment="1">
      <alignment horizontal="center" vertical="center" wrapText="1"/>
    </xf>
    <xf numFmtId="194" fontId="11" fillId="37" borderId="41" xfId="0" applyNumberFormat="1" applyFont="1" applyFill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right" vertical="center"/>
    </xf>
    <xf numFmtId="194" fontId="7" fillId="0" borderId="13" xfId="0" applyNumberFormat="1" applyFont="1" applyBorder="1" applyAlignment="1">
      <alignment horizontal="right" vertical="center"/>
    </xf>
    <xf numFmtId="194" fontId="11" fillId="37" borderId="31" xfId="0" applyNumberFormat="1" applyFont="1" applyFill="1" applyBorder="1" applyAlignment="1">
      <alignment horizontal="center" vertical="center" wrapText="1"/>
    </xf>
    <xf numFmtId="194" fontId="11" fillId="37" borderId="48" xfId="0" applyNumberFormat="1" applyFont="1" applyFill="1" applyBorder="1" applyAlignment="1">
      <alignment horizontal="center" vertical="center" wrapText="1"/>
    </xf>
    <xf numFmtId="194" fontId="11" fillId="37" borderId="4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762000</xdr:colOff>
      <xdr:row>56</xdr:row>
      <xdr:rowOff>571500</xdr:rowOff>
    </xdr:from>
    <xdr:to>
      <xdr:col>26</xdr:col>
      <xdr:colOff>1181100</xdr:colOff>
      <xdr:row>58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879925" y="24145875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12</xdr:col>
      <xdr:colOff>790575</xdr:colOff>
      <xdr:row>57</xdr:row>
      <xdr:rowOff>0</xdr:rowOff>
    </xdr:from>
    <xdr:to>
      <xdr:col>12</xdr:col>
      <xdr:colOff>1181100</xdr:colOff>
      <xdr:row>58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059025" y="24164925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666750</xdr:colOff>
      <xdr:row>52</xdr:row>
      <xdr:rowOff>0</xdr:rowOff>
    </xdr:from>
    <xdr:to>
      <xdr:col>16</xdr:col>
      <xdr:colOff>1000125</xdr:colOff>
      <xdr:row>53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8326100" y="30946725"/>
          <a:ext cx="333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666750</xdr:colOff>
      <xdr:row>51</xdr:row>
      <xdr:rowOff>266700</xdr:rowOff>
    </xdr:from>
    <xdr:to>
      <xdr:col>12</xdr:col>
      <xdr:colOff>1162050</xdr:colOff>
      <xdr:row>53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35475" y="30584775"/>
          <a:ext cx="495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51</xdr:row>
      <xdr:rowOff>171450</xdr:rowOff>
    </xdr:from>
    <xdr:to>
      <xdr:col>9</xdr:col>
      <xdr:colOff>847725</xdr:colOff>
      <xdr:row>54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392650" y="29327475"/>
          <a:ext cx="495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52</xdr:row>
      <xdr:rowOff>66675</xdr:rowOff>
    </xdr:from>
    <xdr:to>
      <xdr:col>15</xdr:col>
      <xdr:colOff>9525</xdr:colOff>
      <xdr:row>54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678900" y="29375100"/>
          <a:ext cx="5143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51</xdr:row>
      <xdr:rowOff>257175</xdr:rowOff>
    </xdr:from>
    <xdr:to>
      <xdr:col>17</xdr:col>
      <xdr:colOff>942975</xdr:colOff>
      <xdr:row>54</xdr:row>
      <xdr:rowOff>104775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4907875" y="17506950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05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Y57" sqref="Y57"/>
    </sheetView>
  </sheetViews>
  <sheetFormatPr defaultColWidth="17.625" defaultRowHeight="13.5"/>
  <cols>
    <col min="1" max="1" width="23.625" style="4" customWidth="1"/>
    <col min="2" max="2" width="15.125" style="4" bestFit="1" customWidth="1"/>
    <col min="3" max="3" width="17.625" style="4" bestFit="1" customWidth="1"/>
    <col min="4" max="4" width="12.00390625" style="4" bestFit="1" customWidth="1"/>
    <col min="5" max="5" width="15.75390625" style="4" bestFit="1" customWidth="1"/>
    <col min="6" max="6" width="15.125" style="4" bestFit="1" customWidth="1"/>
    <col min="7" max="7" width="17.625" style="4" bestFit="1" customWidth="1"/>
    <col min="8" max="8" width="12.00390625" style="4" bestFit="1" customWidth="1"/>
    <col min="9" max="9" width="15.75390625" style="4" bestFit="1" customWidth="1"/>
    <col min="10" max="10" width="13.00390625" style="4" bestFit="1" customWidth="1"/>
    <col min="11" max="11" width="17.625" style="4" bestFit="1" customWidth="1"/>
    <col min="12" max="12" width="12.00390625" style="4" bestFit="1" customWidth="1"/>
    <col min="13" max="13" width="15.75390625" style="4" bestFit="1" customWidth="1"/>
    <col min="14" max="14" width="3.75390625" style="21" customWidth="1"/>
    <col min="15" max="15" width="23.625" style="4" customWidth="1"/>
    <col min="16" max="16" width="13.00390625" style="4" bestFit="1" customWidth="1"/>
    <col min="17" max="17" width="15.75390625" style="4" bestFit="1" customWidth="1"/>
    <col min="18" max="18" width="12.00390625" style="4" bestFit="1" customWidth="1"/>
    <col min="19" max="19" width="15.75390625" style="4" bestFit="1" customWidth="1"/>
    <col min="20" max="20" width="12.00390625" style="4" bestFit="1" customWidth="1"/>
    <col min="21" max="21" width="15.75390625" style="4" bestFit="1" customWidth="1"/>
    <col min="22" max="22" width="12.00390625" style="4" bestFit="1" customWidth="1"/>
    <col min="23" max="23" width="15.75390625" style="4" bestFit="1" customWidth="1"/>
    <col min="24" max="24" width="12.00390625" style="4" bestFit="1" customWidth="1"/>
    <col min="25" max="25" width="15.75390625" style="4" bestFit="1" customWidth="1"/>
    <col min="26" max="26" width="12.00390625" style="4" bestFit="1" customWidth="1"/>
    <col min="27" max="27" width="15.75390625" style="4" bestFit="1" customWidth="1"/>
    <col min="28" max="16384" width="17.625" style="4" customWidth="1"/>
  </cols>
  <sheetData>
    <row r="1" spans="1:15" ht="33.75" customHeight="1">
      <c r="A1" s="19" t="s">
        <v>72</v>
      </c>
      <c r="N1" s="23"/>
      <c r="O1" s="19" t="s">
        <v>72</v>
      </c>
    </row>
    <row r="2" spans="1:15" ht="36" customHeight="1">
      <c r="A2" s="20" t="s">
        <v>58</v>
      </c>
      <c r="B2" s="2"/>
      <c r="C2" s="2"/>
      <c r="F2" s="2"/>
      <c r="J2" s="2"/>
      <c r="N2" s="23"/>
      <c r="O2" s="20" t="s">
        <v>59</v>
      </c>
    </row>
    <row r="3" spans="1:27" ht="25.5" customHeight="1" thickBot="1">
      <c r="A3" s="1"/>
      <c r="B3" s="1"/>
      <c r="C3" s="1"/>
      <c r="F3" s="1"/>
      <c r="I3" s="12"/>
      <c r="J3" s="227"/>
      <c r="K3" s="227"/>
      <c r="L3" s="227"/>
      <c r="M3" s="227"/>
      <c r="N3" s="22"/>
      <c r="O3" s="1"/>
      <c r="X3" s="227"/>
      <c r="Y3" s="227"/>
      <c r="Z3" s="227"/>
      <c r="AA3" s="227"/>
    </row>
    <row r="4" spans="1:27" s="5" customFormat="1" ht="39.75" customHeight="1" thickBot="1">
      <c r="A4" s="211" t="s">
        <v>42</v>
      </c>
      <c r="B4" s="214" t="s">
        <v>56</v>
      </c>
      <c r="C4" s="215"/>
      <c r="D4" s="215"/>
      <c r="E4" s="216"/>
      <c r="F4" s="223" t="s">
        <v>52</v>
      </c>
      <c r="G4" s="217"/>
      <c r="H4" s="217"/>
      <c r="I4" s="226"/>
      <c r="J4" s="217" t="s">
        <v>67</v>
      </c>
      <c r="K4" s="217"/>
      <c r="L4" s="217"/>
      <c r="M4" s="218"/>
      <c r="N4" s="51"/>
      <c r="O4" s="211" t="s">
        <v>42</v>
      </c>
      <c r="P4" s="214" t="s">
        <v>66</v>
      </c>
      <c r="Q4" s="215"/>
      <c r="R4" s="215"/>
      <c r="S4" s="216"/>
      <c r="T4" s="223" t="s">
        <v>46</v>
      </c>
      <c r="U4" s="215"/>
      <c r="V4" s="215"/>
      <c r="W4" s="216"/>
      <c r="X4" s="217" t="s">
        <v>47</v>
      </c>
      <c r="Y4" s="215"/>
      <c r="Z4" s="215"/>
      <c r="AA4" s="230"/>
    </row>
    <row r="5" spans="1:27" s="5" customFormat="1" ht="63.75" customHeight="1">
      <c r="A5" s="212"/>
      <c r="B5" s="219" t="s">
        <v>74</v>
      </c>
      <c r="C5" s="220"/>
      <c r="D5" s="221" t="s">
        <v>75</v>
      </c>
      <c r="E5" s="222"/>
      <c r="F5" s="219" t="s">
        <v>74</v>
      </c>
      <c r="G5" s="220"/>
      <c r="H5" s="224" t="s">
        <v>75</v>
      </c>
      <c r="I5" s="225"/>
      <c r="J5" s="219" t="s">
        <v>74</v>
      </c>
      <c r="K5" s="220"/>
      <c r="L5" s="224" t="s">
        <v>75</v>
      </c>
      <c r="M5" s="229"/>
      <c r="N5" s="52"/>
      <c r="O5" s="212"/>
      <c r="P5" s="219" t="s">
        <v>74</v>
      </c>
      <c r="Q5" s="220"/>
      <c r="R5" s="221" t="s">
        <v>75</v>
      </c>
      <c r="S5" s="222"/>
      <c r="T5" s="219" t="s">
        <v>74</v>
      </c>
      <c r="U5" s="220"/>
      <c r="V5" s="221" t="s">
        <v>75</v>
      </c>
      <c r="W5" s="222"/>
      <c r="X5" s="219" t="s">
        <v>74</v>
      </c>
      <c r="Y5" s="220"/>
      <c r="Z5" s="221" t="s">
        <v>75</v>
      </c>
      <c r="AA5" s="228"/>
    </row>
    <row r="6" spans="1:27" s="5" customFormat="1" ht="42" customHeight="1" thickBot="1">
      <c r="A6" s="213"/>
      <c r="B6" s="24" t="s">
        <v>57</v>
      </c>
      <c r="C6" s="25" t="s">
        <v>45</v>
      </c>
      <c r="D6" s="68" t="s">
        <v>57</v>
      </c>
      <c r="E6" s="69" t="s">
        <v>45</v>
      </c>
      <c r="F6" s="32" t="s">
        <v>57</v>
      </c>
      <c r="G6" s="25" t="s">
        <v>45</v>
      </c>
      <c r="H6" s="27" t="s">
        <v>57</v>
      </c>
      <c r="I6" s="28" t="s">
        <v>45</v>
      </c>
      <c r="J6" s="35" t="s">
        <v>57</v>
      </c>
      <c r="K6" s="25" t="s">
        <v>45</v>
      </c>
      <c r="L6" s="27" t="s">
        <v>57</v>
      </c>
      <c r="M6" s="57" t="s">
        <v>45</v>
      </c>
      <c r="N6" s="52"/>
      <c r="O6" s="213"/>
      <c r="P6" s="24" t="s">
        <v>57</v>
      </c>
      <c r="Q6" s="25" t="s">
        <v>45</v>
      </c>
      <c r="R6" s="27" t="s">
        <v>57</v>
      </c>
      <c r="S6" s="28" t="s">
        <v>45</v>
      </c>
      <c r="T6" s="32" t="s">
        <v>57</v>
      </c>
      <c r="U6" s="25" t="s">
        <v>45</v>
      </c>
      <c r="V6" s="27" t="s">
        <v>57</v>
      </c>
      <c r="W6" s="28" t="s">
        <v>45</v>
      </c>
      <c r="X6" s="35" t="s">
        <v>57</v>
      </c>
      <c r="Y6" s="49" t="s">
        <v>45</v>
      </c>
      <c r="Z6" s="27" t="s">
        <v>57</v>
      </c>
      <c r="AA6" s="57" t="s">
        <v>45</v>
      </c>
    </row>
    <row r="7" spans="1:27" s="7" customFormat="1" ht="30" customHeight="1">
      <c r="A7" s="6" t="s">
        <v>44</v>
      </c>
      <c r="B7" s="26">
        <f aca="true" t="shared" si="0" ref="B7:B49">SUM(F7,J7,P7,T7,X7)</f>
        <v>17598</v>
      </c>
      <c r="C7" s="74">
        <f aca="true" t="shared" si="1" ref="C7:C49">SUM(G7,K7,Q7,U7,Y7)</f>
        <v>581215</v>
      </c>
      <c r="D7" s="70">
        <f aca="true" t="shared" si="2" ref="D7:D49">H7+L7+R7+V7+Z7</f>
        <v>15984</v>
      </c>
      <c r="E7" s="71">
        <f aca="true" t="shared" si="3" ref="E7:E49">I7+M7+S7+W7+AA7</f>
        <v>561420</v>
      </c>
      <c r="F7" s="33">
        <f>'居宅介護'!R8</f>
        <v>13564</v>
      </c>
      <c r="G7" s="34">
        <f>'居宅介護'!S8</f>
        <v>266987</v>
      </c>
      <c r="H7" s="15">
        <f>'居宅介護'!T8</f>
        <v>12429</v>
      </c>
      <c r="I7" s="72">
        <f>'居宅介護'!U8</f>
        <v>260966</v>
      </c>
      <c r="J7" s="36">
        <f>'重度訪問介護'!N8</f>
        <v>1989</v>
      </c>
      <c r="K7" s="34">
        <f>'重度訪問介護'!O8</f>
        <v>264832</v>
      </c>
      <c r="L7" s="14">
        <f>'重度訪問介護'!P8</f>
        <v>1858</v>
      </c>
      <c r="M7" s="58">
        <f>'重度訪問介護'!Q8</f>
        <v>256913</v>
      </c>
      <c r="N7" s="53"/>
      <c r="O7" s="60" t="s">
        <v>44</v>
      </c>
      <c r="P7" s="46">
        <f>'同行援護'!N8</f>
        <v>1623</v>
      </c>
      <c r="Q7" s="47">
        <f>'同行援護'!O8</f>
        <v>40328</v>
      </c>
      <c r="R7" s="14">
        <f>'同行援護'!P8</f>
        <v>1373</v>
      </c>
      <c r="S7" s="29">
        <f>'同行援護'!Q8</f>
        <v>36555</v>
      </c>
      <c r="T7" s="33">
        <f>'行動援護'!P8</f>
        <v>422</v>
      </c>
      <c r="U7" s="47">
        <f>'行動援護'!Q8</f>
        <v>9068</v>
      </c>
      <c r="V7" s="17">
        <f>'行動援護'!R8</f>
        <v>324</v>
      </c>
      <c r="W7" s="44">
        <f>'行動援護'!S8</f>
        <v>6986</v>
      </c>
      <c r="X7" s="36">
        <f>'重度障がい者等包括支援'!S8</f>
        <v>0</v>
      </c>
      <c r="Y7" s="50">
        <f>'重度障がい者等包括支援'!T8</f>
        <v>0</v>
      </c>
      <c r="Z7" s="15">
        <f>'重度障がい者等包括支援'!U8</f>
        <v>0</v>
      </c>
      <c r="AA7" s="30">
        <f>'重度障がい者等包括支援'!V8</f>
        <v>0</v>
      </c>
    </row>
    <row r="8" spans="1:27" s="9" customFormat="1" ht="30" customHeight="1">
      <c r="A8" s="8" t="s">
        <v>1</v>
      </c>
      <c r="B8" s="48">
        <f t="shared" si="0"/>
        <v>264</v>
      </c>
      <c r="C8" s="75">
        <f t="shared" si="1"/>
        <v>8821</v>
      </c>
      <c r="D8" s="17">
        <f t="shared" si="2"/>
        <v>222</v>
      </c>
      <c r="E8" s="72">
        <f t="shared" si="3"/>
        <v>6706</v>
      </c>
      <c r="F8" s="33">
        <f>'居宅介護'!R9</f>
        <v>229</v>
      </c>
      <c r="G8" s="34">
        <f>'居宅介護'!S9</f>
        <v>5866</v>
      </c>
      <c r="H8" s="15">
        <f>'居宅介護'!T9</f>
        <v>185</v>
      </c>
      <c r="I8" s="72">
        <f>'居宅介護'!U9</f>
        <v>3899</v>
      </c>
      <c r="J8" s="36">
        <f>'重度訪問介護'!N9</f>
        <v>6</v>
      </c>
      <c r="K8" s="34">
        <f>'重度訪問介護'!O9</f>
        <v>2265</v>
      </c>
      <c r="L8" s="14">
        <f>'重度訪問介護'!P9</f>
        <v>4</v>
      </c>
      <c r="M8" s="58">
        <f>'重度訪問介護'!Q9</f>
        <v>1986</v>
      </c>
      <c r="N8" s="54"/>
      <c r="O8" s="61" t="s">
        <v>1</v>
      </c>
      <c r="P8" s="46">
        <f>'同行援護'!N9</f>
        <v>29</v>
      </c>
      <c r="Q8" s="47">
        <f>'同行援護'!O9</f>
        <v>690</v>
      </c>
      <c r="R8" s="14">
        <f>'同行援護'!P9</f>
        <v>33</v>
      </c>
      <c r="S8" s="29">
        <f>'同行援護'!Q9</f>
        <v>821</v>
      </c>
      <c r="T8" s="33">
        <f>'行動援護'!P9</f>
        <v>0</v>
      </c>
      <c r="U8" s="47">
        <f>'行動援護'!Q9</f>
        <v>0</v>
      </c>
      <c r="V8" s="17">
        <f>'行動援護'!R9</f>
        <v>0</v>
      </c>
      <c r="W8" s="44">
        <f>'行動援護'!S9</f>
        <v>0</v>
      </c>
      <c r="X8" s="36">
        <f>'重度障がい者等包括支援'!S9</f>
        <v>0</v>
      </c>
      <c r="Y8" s="50">
        <f>'重度障がい者等包括支援'!T9</f>
        <v>0</v>
      </c>
      <c r="Z8" s="15">
        <f>'重度障がい者等包括支援'!U9</f>
        <v>0</v>
      </c>
      <c r="AA8" s="30">
        <f>'重度障がい者等包括支援'!V9</f>
        <v>0</v>
      </c>
    </row>
    <row r="9" spans="1:27" s="9" customFormat="1" ht="30" customHeight="1">
      <c r="A9" s="8" t="s">
        <v>3</v>
      </c>
      <c r="B9" s="48">
        <f t="shared" si="0"/>
        <v>29</v>
      </c>
      <c r="C9" s="75">
        <f t="shared" si="1"/>
        <v>697</v>
      </c>
      <c r="D9" s="17">
        <f t="shared" si="2"/>
        <v>22</v>
      </c>
      <c r="E9" s="72">
        <f t="shared" si="3"/>
        <v>400</v>
      </c>
      <c r="F9" s="33">
        <f>'居宅介護'!R10</f>
        <v>23</v>
      </c>
      <c r="G9" s="34">
        <f>'居宅介護'!S10</f>
        <v>527</v>
      </c>
      <c r="H9" s="15">
        <f>'居宅介護'!T10</f>
        <v>19</v>
      </c>
      <c r="I9" s="72">
        <f>'居宅介護'!U10</f>
        <v>374</v>
      </c>
      <c r="J9" s="36">
        <f>'重度訪問介護'!N10</f>
        <v>1</v>
      </c>
      <c r="K9" s="34">
        <f>'重度訪問介護'!O10</f>
        <v>120</v>
      </c>
      <c r="L9" s="14">
        <f>'重度訪問介護'!P10</f>
        <v>1</v>
      </c>
      <c r="M9" s="58">
        <f>'重度訪問介護'!Q10</f>
        <v>5</v>
      </c>
      <c r="N9" s="54"/>
      <c r="O9" s="61" t="s">
        <v>3</v>
      </c>
      <c r="P9" s="46">
        <f>'同行援護'!N10</f>
        <v>3</v>
      </c>
      <c r="Q9" s="47">
        <f>'同行援護'!O10</f>
        <v>30</v>
      </c>
      <c r="R9" s="14">
        <f>'同行援護'!P10</f>
        <v>2</v>
      </c>
      <c r="S9" s="29">
        <f>'同行援護'!Q10</f>
        <v>21</v>
      </c>
      <c r="T9" s="33">
        <f>'行動援護'!P10</f>
        <v>2</v>
      </c>
      <c r="U9" s="47">
        <f>'行動援護'!Q10</f>
        <v>20</v>
      </c>
      <c r="V9" s="17">
        <f>'行動援護'!R10</f>
        <v>0</v>
      </c>
      <c r="W9" s="44">
        <f>'行動援護'!S10</f>
        <v>0</v>
      </c>
      <c r="X9" s="36">
        <f>'重度障がい者等包括支援'!S10</f>
        <v>0</v>
      </c>
      <c r="Y9" s="50">
        <f>'重度障がい者等包括支援'!T10</f>
        <v>0</v>
      </c>
      <c r="Z9" s="15">
        <f>'重度障がい者等包括支援'!U10</f>
        <v>0</v>
      </c>
      <c r="AA9" s="30">
        <f>'重度障がい者等包括支援'!V10</f>
        <v>0</v>
      </c>
    </row>
    <row r="10" spans="1:27" s="9" customFormat="1" ht="30" customHeight="1">
      <c r="A10" s="8" t="s">
        <v>4</v>
      </c>
      <c r="B10" s="48">
        <f t="shared" si="0"/>
        <v>18</v>
      </c>
      <c r="C10" s="75">
        <f t="shared" si="1"/>
        <v>521</v>
      </c>
      <c r="D10" s="17">
        <f t="shared" si="2"/>
        <v>21</v>
      </c>
      <c r="E10" s="72">
        <f t="shared" si="3"/>
        <v>343</v>
      </c>
      <c r="F10" s="33">
        <f>'居宅介護'!R11</f>
        <v>15</v>
      </c>
      <c r="G10" s="34">
        <f>'居宅介護'!S11</f>
        <v>431</v>
      </c>
      <c r="H10" s="15">
        <f>'居宅介護'!T11</f>
        <v>20</v>
      </c>
      <c r="I10" s="72">
        <f>'居宅介護'!U11</f>
        <v>314</v>
      </c>
      <c r="J10" s="36">
        <f>'重度訪問介護'!N11</f>
        <v>1</v>
      </c>
      <c r="K10" s="34">
        <f>'重度訪問介護'!O11</f>
        <v>30</v>
      </c>
      <c r="L10" s="14">
        <f>'重度訪問介護'!P11</f>
        <v>0</v>
      </c>
      <c r="M10" s="58">
        <f>'重度訪問介護'!Q11</f>
        <v>0</v>
      </c>
      <c r="N10" s="54"/>
      <c r="O10" s="61" t="s">
        <v>4</v>
      </c>
      <c r="P10" s="46">
        <f>'同行援護'!N11</f>
        <v>1</v>
      </c>
      <c r="Q10" s="47">
        <f>'同行援護'!O11</f>
        <v>30</v>
      </c>
      <c r="R10" s="14">
        <f>'同行援護'!P11</f>
        <v>1</v>
      </c>
      <c r="S10" s="29">
        <f>'同行援護'!Q11</f>
        <v>29</v>
      </c>
      <c r="T10" s="33">
        <f>'行動援護'!P11</f>
        <v>0</v>
      </c>
      <c r="U10" s="47">
        <f>'行動援護'!Q11</f>
        <v>0</v>
      </c>
      <c r="V10" s="17">
        <f>'行動援護'!R11</f>
        <v>0</v>
      </c>
      <c r="W10" s="44">
        <f>'行動援護'!S11</f>
        <v>0</v>
      </c>
      <c r="X10" s="36">
        <f>'重度障がい者等包括支援'!S11</f>
        <v>1</v>
      </c>
      <c r="Y10" s="50">
        <f>'重度障がい者等包括支援'!T11</f>
        <v>30</v>
      </c>
      <c r="Z10" s="15">
        <f>'重度障がい者等包括支援'!U11</f>
        <v>0</v>
      </c>
      <c r="AA10" s="30">
        <f>'重度障がい者等包括支援'!V11</f>
        <v>0</v>
      </c>
    </row>
    <row r="11" spans="1:27" s="9" customFormat="1" ht="30" customHeight="1">
      <c r="A11" s="8" t="s">
        <v>2</v>
      </c>
      <c r="B11" s="48">
        <f t="shared" si="0"/>
        <v>284</v>
      </c>
      <c r="C11" s="75">
        <f t="shared" si="1"/>
        <v>12972</v>
      </c>
      <c r="D11" s="17">
        <f t="shared" si="2"/>
        <v>305</v>
      </c>
      <c r="E11" s="72">
        <f t="shared" si="3"/>
        <v>13984</v>
      </c>
      <c r="F11" s="33">
        <f>'居宅介護'!R12</f>
        <v>232</v>
      </c>
      <c r="G11" s="34">
        <f>'居宅介護'!S12</f>
        <v>5039</v>
      </c>
      <c r="H11" s="15">
        <f>'居宅介護'!T12</f>
        <v>254</v>
      </c>
      <c r="I11" s="72">
        <f>'居宅介護'!U12</f>
        <v>5963</v>
      </c>
      <c r="J11" s="36">
        <f>'重度訪問介護'!N12</f>
        <v>18</v>
      </c>
      <c r="K11" s="34">
        <f>'重度訪問介護'!O12</f>
        <v>6958</v>
      </c>
      <c r="L11" s="14">
        <f>'重度訪問介護'!P12</f>
        <v>15</v>
      </c>
      <c r="M11" s="58">
        <f>'重度訪問介護'!Q12</f>
        <v>7081</v>
      </c>
      <c r="N11" s="54"/>
      <c r="O11" s="61" t="s">
        <v>64</v>
      </c>
      <c r="P11" s="46">
        <f>'同行援護'!N12</f>
        <v>29</v>
      </c>
      <c r="Q11" s="47">
        <f>'同行援護'!O12</f>
        <v>832</v>
      </c>
      <c r="R11" s="14">
        <f>'同行援護'!P12</f>
        <v>32</v>
      </c>
      <c r="S11" s="29">
        <f>'同行援護'!Q12</f>
        <v>872</v>
      </c>
      <c r="T11" s="33">
        <f>'行動援護'!P12</f>
        <v>4</v>
      </c>
      <c r="U11" s="47">
        <f>'行動援護'!Q12</f>
        <v>68</v>
      </c>
      <c r="V11" s="17">
        <f>'行動援護'!R12</f>
        <v>4</v>
      </c>
      <c r="W11" s="44">
        <f>'行動援護'!S12</f>
        <v>68</v>
      </c>
      <c r="X11" s="36">
        <f>'重度障がい者等包括支援'!S12</f>
        <v>1</v>
      </c>
      <c r="Y11" s="50">
        <f>'重度障がい者等包括支援'!T12</f>
        <v>75</v>
      </c>
      <c r="Z11" s="15">
        <f>'重度障がい者等包括支援'!U12</f>
        <v>0</v>
      </c>
      <c r="AA11" s="30">
        <f>'重度障がい者等包括支援'!V12</f>
        <v>0</v>
      </c>
    </row>
    <row r="12" spans="1:27" s="9" customFormat="1" ht="30" customHeight="1">
      <c r="A12" s="8" t="s">
        <v>5</v>
      </c>
      <c r="B12" s="48">
        <f t="shared" si="0"/>
        <v>1541</v>
      </c>
      <c r="C12" s="75">
        <f t="shared" si="1"/>
        <v>59638</v>
      </c>
      <c r="D12" s="17">
        <f t="shared" si="2"/>
        <v>1603</v>
      </c>
      <c r="E12" s="72">
        <f t="shared" si="3"/>
        <v>57536</v>
      </c>
      <c r="F12" s="33">
        <f>'居宅介護'!R13</f>
        <v>1324</v>
      </c>
      <c r="G12" s="34">
        <f>'居宅介護'!S13</f>
        <v>33559</v>
      </c>
      <c r="H12" s="15">
        <f>'居宅介護'!T13</f>
        <v>1376</v>
      </c>
      <c r="I12" s="72">
        <f>'居宅介護'!U13</f>
        <v>31741</v>
      </c>
      <c r="J12" s="36">
        <f>'重度訪問介護'!N13</f>
        <v>53</v>
      </c>
      <c r="K12" s="34">
        <f>'重度訪問介護'!O13</f>
        <v>20316</v>
      </c>
      <c r="L12" s="14">
        <f>'重度訪問介護'!P13</f>
        <v>64</v>
      </c>
      <c r="M12" s="58">
        <f>'重度訪問介護'!Q13</f>
        <v>21020</v>
      </c>
      <c r="N12" s="54"/>
      <c r="O12" s="61" t="s">
        <v>5</v>
      </c>
      <c r="P12" s="46">
        <f>'同行援護'!N13</f>
        <v>151</v>
      </c>
      <c r="Q12" s="47">
        <f>'同行援護'!O13</f>
        <v>4672</v>
      </c>
      <c r="R12" s="14">
        <f>'同行援護'!P13</f>
        <v>151</v>
      </c>
      <c r="S12" s="29">
        <f>'同行援護'!Q13</f>
        <v>3945</v>
      </c>
      <c r="T12" s="33">
        <f>'行動援護'!P13</f>
        <v>13</v>
      </c>
      <c r="U12" s="47">
        <f>'行動援護'!Q13</f>
        <v>1091</v>
      </c>
      <c r="V12" s="17">
        <f>'行動援護'!R13</f>
        <v>12</v>
      </c>
      <c r="W12" s="44">
        <f>'行動援護'!S13</f>
        <v>830</v>
      </c>
      <c r="X12" s="36">
        <f>'重度障がい者等包括支援'!S13</f>
        <v>0</v>
      </c>
      <c r="Y12" s="50">
        <f>'重度障がい者等包括支援'!T13</f>
        <v>0</v>
      </c>
      <c r="Z12" s="15">
        <f>'重度障がい者等包括支援'!U13</f>
        <v>0</v>
      </c>
      <c r="AA12" s="30">
        <f>'重度障がい者等包括支援'!V13</f>
        <v>0</v>
      </c>
    </row>
    <row r="13" spans="1:27" s="9" customFormat="1" ht="30" customHeight="1">
      <c r="A13" s="8" t="s">
        <v>6</v>
      </c>
      <c r="B13" s="48">
        <f t="shared" si="0"/>
        <v>1482</v>
      </c>
      <c r="C13" s="75">
        <f t="shared" si="1"/>
        <v>25940</v>
      </c>
      <c r="D13" s="17">
        <f t="shared" si="2"/>
        <v>1501</v>
      </c>
      <c r="E13" s="72">
        <f t="shared" si="3"/>
        <v>26149</v>
      </c>
      <c r="F13" s="33">
        <f>'居宅介護'!R14</f>
        <v>1090</v>
      </c>
      <c r="G13" s="34">
        <f>'居宅介護'!S14</f>
        <v>15500</v>
      </c>
      <c r="H13" s="15">
        <f>'居宅介護'!T14</f>
        <v>1144</v>
      </c>
      <c r="I13" s="72">
        <f>'居宅介護'!U14</f>
        <v>16193</v>
      </c>
      <c r="J13" s="36">
        <f>'重度訪問介護'!N14</f>
        <v>29</v>
      </c>
      <c r="K13" s="34">
        <f>'重度訪問介護'!O14</f>
        <v>4350</v>
      </c>
      <c r="L13" s="14">
        <f>'重度訪問介護'!P14</f>
        <v>48</v>
      </c>
      <c r="M13" s="58">
        <f>'重度訪問介護'!Q14</f>
        <v>3775</v>
      </c>
      <c r="N13" s="54"/>
      <c r="O13" s="61" t="s">
        <v>6</v>
      </c>
      <c r="P13" s="46">
        <f>'同行援護'!N14</f>
        <v>127</v>
      </c>
      <c r="Q13" s="47">
        <f>'同行援護'!O14</f>
        <v>2790</v>
      </c>
      <c r="R13" s="14">
        <f>'同行援護'!P14</f>
        <v>98</v>
      </c>
      <c r="S13" s="29">
        <f>'同行援護'!Q14</f>
        <v>2152</v>
      </c>
      <c r="T13" s="33">
        <f>'行動援護'!P14</f>
        <v>235</v>
      </c>
      <c r="U13" s="47">
        <f>'行動援護'!Q14</f>
        <v>3060</v>
      </c>
      <c r="V13" s="17">
        <f>'行動援護'!R14</f>
        <v>211</v>
      </c>
      <c r="W13" s="44">
        <f>'行動援護'!S14</f>
        <v>4029</v>
      </c>
      <c r="X13" s="36">
        <f>'重度障がい者等包括支援'!S14</f>
        <v>1</v>
      </c>
      <c r="Y13" s="50">
        <f>'重度障がい者等包括支援'!T14</f>
        <v>240</v>
      </c>
      <c r="Z13" s="15">
        <f>'重度障がい者等包括支援'!U14</f>
        <v>0</v>
      </c>
      <c r="AA13" s="30">
        <f>'重度障がい者等包括支援'!V14</f>
        <v>0</v>
      </c>
    </row>
    <row r="14" spans="1:27" s="9" customFormat="1" ht="30" customHeight="1">
      <c r="A14" s="8" t="s">
        <v>7</v>
      </c>
      <c r="B14" s="48">
        <f t="shared" si="0"/>
        <v>475</v>
      </c>
      <c r="C14" s="75">
        <f t="shared" si="1"/>
        <v>15064</v>
      </c>
      <c r="D14" s="17">
        <f t="shared" si="2"/>
        <v>550</v>
      </c>
      <c r="E14" s="72">
        <f t="shared" si="3"/>
        <v>19190</v>
      </c>
      <c r="F14" s="33">
        <f>'居宅介護'!R15</f>
        <v>390</v>
      </c>
      <c r="G14" s="34">
        <f>'居宅介護'!S15</f>
        <v>6499</v>
      </c>
      <c r="H14" s="15">
        <f>'居宅介護'!T15</f>
        <v>451</v>
      </c>
      <c r="I14" s="72">
        <f>'居宅介護'!U15</f>
        <v>7997</v>
      </c>
      <c r="J14" s="36">
        <f>'重度訪問介護'!N15</f>
        <v>22</v>
      </c>
      <c r="K14" s="34">
        <f>'重度訪問介護'!O15</f>
        <v>6818</v>
      </c>
      <c r="L14" s="14">
        <f>'重度訪問介護'!P15</f>
        <v>26</v>
      </c>
      <c r="M14" s="58">
        <f>'重度訪問介護'!Q15</f>
        <v>9278</v>
      </c>
      <c r="N14" s="54"/>
      <c r="O14" s="61" t="s">
        <v>7</v>
      </c>
      <c r="P14" s="46">
        <f>'同行援護'!N15</f>
        <v>60</v>
      </c>
      <c r="Q14" s="47">
        <f>'同行援護'!O15</f>
        <v>1552</v>
      </c>
      <c r="R14" s="14">
        <f>'同行援護'!P15</f>
        <v>71</v>
      </c>
      <c r="S14" s="29">
        <f>'同行援護'!Q15</f>
        <v>1819</v>
      </c>
      <c r="T14" s="33">
        <f>'行動援護'!P15</f>
        <v>2</v>
      </c>
      <c r="U14" s="47">
        <f>'行動援護'!Q15</f>
        <v>120</v>
      </c>
      <c r="V14" s="17">
        <f>'行動援護'!R15</f>
        <v>2</v>
      </c>
      <c r="W14" s="44">
        <f>'行動援護'!S15</f>
        <v>96</v>
      </c>
      <c r="X14" s="36">
        <f>'重度障がい者等包括支援'!S15</f>
        <v>1</v>
      </c>
      <c r="Y14" s="50">
        <f>'重度障がい者等包括支援'!T15</f>
        <v>75</v>
      </c>
      <c r="Z14" s="15">
        <f>'重度障がい者等包括支援'!U15</f>
        <v>0</v>
      </c>
      <c r="AA14" s="30">
        <f>'重度障がい者等包括支援'!V15</f>
        <v>0</v>
      </c>
    </row>
    <row r="15" spans="1:27" s="9" customFormat="1" ht="30" customHeight="1">
      <c r="A15" s="8" t="s">
        <v>8</v>
      </c>
      <c r="B15" s="48">
        <f t="shared" si="0"/>
        <v>193</v>
      </c>
      <c r="C15" s="75">
        <f t="shared" si="1"/>
        <v>4179</v>
      </c>
      <c r="D15" s="17">
        <f t="shared" si="2"/>
        <v>208</v>
      </c>
      <c r="E15" s="72">
        <f t="shared" si="3"/>
        <v>4449</v>
      </c>
      <c r="F15" s="33">
        <f>'居宅介護'!R16</f>
        <v>161</v>
      </c>
      <c r="G15" s="34">
        <f>'居宅介護'!S16</f>
        <v>2308</v>
      </c>
      <c r="H15" s="15">
        <f>'居宅介護'!T16</f>
        <v>169</v>
      </c>
      <c r="I15" s="72">
        <f>'居宅介護'!U16</f>
        <v>2338</v>
      </c>
      <c r="J15" s="36">
        <f>'重度訪問介護'!N16</f>
        <v>6</v>
      </c>
      <c r="K15" s="34">
        <f>'重度訪問介護'!O16</f>
        <v>1636</v>
      </c>
      <c r="L15" s="14">
        <f>'重度訪問介護'!P16</f>
        <v>4</v>
      </c>
      <c r="M15" s="58">
        <f>'重度訪問介護'!Q16</f>
        <v>1600</v>
      </c>
      <c r="N15" s="54"/>
      <c r="O15" s="61" t="s">
        <v>8</v>
      </c>
      <c r="P15" s="46">
        <f>'同行援護'!N16</f>
        <v>26</v>
      </c>
      <c r="Q15" s="47">
        <f>'同行援護'!O16</f>
        <v>235</v>
      </c>
      <c r="R15" s="14">
        <f>'同行援護'!P16</f>
        <v>31</v>
      </c>
      <c r="S15" s="29">
        <f>'同行援護'!Q16</f>
        <v>437</v>
      </c>
      <c r="T15" s="33">
        <f>'行動援護'!P16</f>
        <v>0</v>
      </c>
      <c r="U15" s="47">
        <f>'行動援護'!Q16</f>
        <v>0</v>
      </c>
      <c r="V15" s="17">
        <f>'行動援護'!R16</f>
        <v>4</v>
      </c>
      <c r="W15" s="44">
        <f>'行動援護'!S16</f>
        <v>74</v>
      </c>
      <c r="X15" s="36">
        <f>'重度障がい者等包括支援'!S16</f>
        <v>0</v>
      </c>
      <c r="Y15" s="50">
        <f>'重度障がい者等包括支援'!T16</f>
        <v>0</v>
      </c>
      <c r="Z15" s="15">
        <f>'重度障がい者等包括支援'!U16</f>
        <v>0</v>
      </c>
      <c r="AA15" s="30">
        <f>'重度障がい者等包括支援'!V16</f>
        <v>0</v>
      </c>
    </row>
    <row r="16" spans="1:27" s="9" customFormat="1" ht="30" customHeight="1">
      <c r="A16" s="8" t="s">
        <v>10</v>
      </c>
      <c r="B16" s="48">
        <f t="shared" si="0"/>
        <v>89</v>
      </c>
      <c r="C16" s="75">
        <f t="shared" si="1"/>
        <v>1532</v>
      </c>
      <c r="D16" s="17">
        <f t="shared" si="2"/>
        <v>75</v>
      </c>
      <c r="E16" s="72">
        <f t="shared" si="3"/>
        <v>1476</v>
      </c>
      <c r="F16" s="33">
        <f>'居宅介護'!R17</f>
        <v>79</v>
      </c>
      <c r="G16" s="34">
        <f>'居宅介護'!S17</f>
        <v>1180</v>
      </c>
      <c r="H16" s="15">
        <f>'居宅介護'!T17</f>
        <v>69</v>
      </c>
      <c r="I16" s="72">
        <f>'居宅介護'!U17</f>
        <v>1084</v>
      </c>
      <c r="J16" s="36">
        <f>'重度訪問介護'!N17</f>
        <v>2</v>
      </c>
      <c r="K16" s="34">
        <f>'重度訪問介護'!O17</f>
        <v>200</v>
      </c>
      <c r="L16" s="14">
        <f>'重度訪問介護'!P17</f>
        <v>1</v>
      </c>
      <c r="M16" s="58">
        <f>'重度訪問介護'!Q17</f>
        <v>243</v>
      </c>
      <c r="N16" s="54"/>
      <c r="O16" s="61" t="s">
        <v>10</v>
      </c>
      <c r="P16" s="46">
        <f>'同行援護'!N17</f>
        <v>7</v>
      </c>
      <c r="Q16" s="47">
        <f>'同行援護'!O17</f>
        <v>140</v>
      </c>
      <c r="R16" s="14">
        <f>'同行援護'!P17</f>
        <v>4</v>
      </c>
      <c r="S16" s="29">
        <f>'同行援護'!Q17</f>
        <v>142</v>
      </c>
      <c r="T16" s="33">
        <f>'行動援護'!P17</f>
        <v>1</v>
      </c>
      <c r="U16" s="47">
        <f>'行動援護'!Q17</f>
        <v>12</v>
      </c>
      <c r="V16" s="17">
        <f>'行動援護'!R17</f>
        <v>1</v>
      </c>
      <c r="W16" s="44">
        <f>'行動援護'!S17</f>
        <v>7</v>
      </c>
      <c r="X16" s="36">
        <f>'重度障がい者等包括支援'!S17</f>
        <v>0</v>
      </c>
      <c r="Y16" s="50">
        <f>'重度障がい者等包括支援'!T17</f>
        <v>0</v>
      </c>
      <c r="Z16" s="15">
        <f>'重度障がい者等包括支援'!U17</f>
        <v>0</v>
      </c>
      <c r="AA16" s="30">
        <f>'重度障がい者等包括支援'!V17</f>
        <v>0</v>
      </c>
    </row>
    <row r="17" spans="1:27" s="9" customFormat="1" ht="30" customHeight="1">
      <c r="A17" s="8" t="s">
        <v>9</v>
      </c>
      <c r="B17" s="48">
        <f t="shared" si="0"/>
        <v>1076</v>
      </c>
      <c r="C17" s="75">
        <f t="shared" si="1"/>
        <v>20325</v>
      </c>
      <c r="D17" s="17">
        <f t="shared" si="2"/>
        <v>966</v>
      </c>
      <c r="E17" s="72">
        <f t="shared" si="3"/>
        <v>17504</v>
      </c>
      <c r="F17" s="33">
        <f>'居宅介護'!R18</f>
        <v>862</v>
      </c>
      <c r="G17" s="34">
        <f>'居宅介護'!S18</f>
        <v>9724</v>
      </c>
      <c r="H17" s="15">
        <f>'居宅介護'!T18</f>
        <v>806</v>
      </c>
      <c r="I17" s="72">
        <f>'居宅介護'!U18</f>
        <v>9994</v>
      </c>
      <c r="J17" s="36">
        <f>'重度訪問介護'!N18</f>
        <v>27</v>
      </c>
      <c r="K17" s="34">
        <f>'重度訪問介護'!O18</f>
        <v>8100</v>
      </c>
      <c r="L17" s="14">
        <f>'重度訪問介護'!P18</f>
        <v>14</v>
      </c>
      <c r="M17" s="58">
        <f>'重度訪問介護'!Q18</f>
        <v>5290</v>
      </c>
      <c r="N17" s="54"/>
      <c r="O17" s="61" t="s">
        <v>9</v>
      </c>
      <c r="P17" s="46">
        <f>'同行援護'!N18</f>
        <v>167</v>
      </c>
      <c r="Q17" s="47">
        <f>'同行援護'!O18</f>
        <v>2326</v>
      </c>
      <c r="R17" s="14">
        <f>'同行援護'!P18</f>
        <v>134</v>
      </c>
      <c r="S17" s="29">
        <f>'同行援護'!Q18</f>
        <v>2050</v>
      </c>
      <c r="T17" s="33">
        <f>'行動援護'!P18</f>
        <v>20</v>
      </c>
      <c r="U17" s="47">
        <f>'行動援護'!Q18</f>
        <v>175</v>
      </c>
      <c r="V17" s="17">
        <f>'行動援護'!R18</f>
        <v>12</v>
      </c>
      <c r="W17" s="44">
        <f>'行動援護'!S18</f>
        <v>170</v>
      </c>
      <c r="X17" s="36">
        <f>'重度障がい者等包括支援'!S18</f>
        <v>0</v>
      </c>
      <c r="Y17" s="50">
        <f>'重度障がい者等包括支援'!T18</f>
        <v>0</v>
      </c>
      <c r="Z17" s="15">
        <f>'重度障がい者等包括支援'!U18</f>
        <v>0</v>
      </c>
      <c r="AA17" s="30">
        <f>'重度障がい者等包括支援'!V18</f>
        <v>0</v>
      </c>
    </row>
    <row r="18" spans="1:27" s="9" customFormat="1" ht="30" customHeight="1">
      <c r="A18" s="8" t="s">
        <v>11</v>
      </c>
      <c r="B18" s="48">
        <f t="shared" si="0"/>
        <v>869</v>
      </c>
      <c r="C18" s="75">
        <f t="shared" si="1"/>
        <v>30827</v>
      </c>
      <c r="D18" s="17">
        <f t="shared" si="2"/>
        <v>931</v>
      </c>
      <c r="E18" s="72">
        <f t="shared" si="3"/>
        <v>34781</v>
      </c>
      <c r="F18" s="33">
        <f>'居宅介護'!R19</f>
        <v>716</v>
      </c>
      <c r="G18" s="34">
        <f>'居宅介護'!S19</f>
        <v>20499</v>
      </c>
      <c r="H18" s="15">
        <f>'居宅介護'!T19</f>
        <v>783</v>
      </c>
      <c r="I18" s="72">
        <f>'居宅介護'!U19</f>
        <v>24814</v>
      </c>
      <c r="J18" s="36">
        <f>'重度訪問介護'!N19</f>
        <v>23</v>
      </c>
      <c r="K18" s="34">
        <f>'重度訪問介護'!O19</f>
        <v>6634</v>
      </c>
      <c r="L18" s="14">
        <f>'重度訪問介護'!P19</f>
        <v>24</v>
      </c>
      <c r="M18" s="58">
        <f>'重度訪問介護'!Q19</f>
        <v>6597</v>
      </c>
      <c r="N18" s="54"/>
      <c r="O18" s="61" t="s">
        <v>11</v>
      </c>
      <c r="P18" s="46">
        <f>'同行援護'!N19</f>
        <v>125</v>
      </c>
      <c r="Q18" s="47">
        <f>'同行援護'!O19</f>
        <v>3388</v>
      </c>
      <c r="R18" s="14">
        <f>'同行援護'!P19</f>
        <v>120</v>
      </c>
      <c r="S18" s="29">
        <f>'同行援護'!Q19</f>
        <v>3123</v>
      </c>
      <c r="T18" s="33">
        <f>'行動援護'!P19</f>
        <v>5</v>
      </c>
      <c r="U18" s="47">
        <f>'行動援護'!Q19</f>
        <v>306</v>
      </c>
      <c r="V18" s="17">
        <f>'行動援護'!R19</f>
        <v>4</v>
      </c>
      <c r="W18" s="44">
        <f>'行動援護'!S19</f>
        <v>247</v>
      </c>
      <c r="X18" s="36">
        <f>'重度障がい者等包括支援'!S19</f>
        <v>0</v>
      </c>
      <c r="Y18" s="50">
        <f>'重度障がい者等包括支援'!T19</f>
        <v>0</v>
      </c>
      <c r="Z18" s="15">
        <f>'重度障がい者等包括支援'!U19</f>
        <v>0</v>
      </c>
      <c r="AA18" s="30">
        <f>'重度障がい者等包括支援'!V19</f>
        <v>0</v>
      </c>
    </row>
    <row r="19" spans="1:27" s="9" customFormat="1" ht="30" customHeight="1">
      <c r="A19" s="8" t="s">
        <v>12</v>
      </c>
      <c r="B19" s="48">
        <f t="shared" si="0"/>
        <v>723</v>
      </c>
      <c r="C19" s="75">
        <f t="shared" si="1"/>
        <v>23636</v>
      </c>
      <c r="D19" s="17">
        <f t="shared" si="2"/>
        <v>679</v>
      </c>
      <c r="E19" s="72">
        <f t="shared" si="3"/>
        <v>19010</v>
      </c>
      <c r="F19" s="33">
        <f>'居宅介護'!R20</f>
        <v>562</v>
      </c>
      <c r="G19" s="34">
        <f>'居宅介護'!S20</f>
        <v>12468</v>
      </c>
      <c r="H19" s="15">
        <f>'居宅介護'!T20</f>
        <v>542</v>
      </c>
      <c r="I19" s="72">
        <f>'居宅介護'!U20</f>
        <v>11288</v>
      </c>
      <c r="J19" s="36">
        <f>'重度訪問介護'!N20</f>
        <v>56</v>
      </c>
      <c r="K19" s="34">
        <f>'重度訪問介護'!O20</f>
        <v>6950</v>
      </c>
      <c r="L19" s="14">
        <f>'重度訪問介護'!P20</f>
        <v>37</v>
      </c>
      <c r="M19" s="58">
        <f>'重度訪問介護'!Q20</f>
        <v>4098</v>
      </c>
      <c r="N19" s="54"/>
      <c r="O19" s="61" t="s">
        <v>12</v>
      </c>
      <c r="P19" s="46">
        <f>'同行援護'!N20</f>
        <v>78</v>
      </c>
      <c r="Q19" s="47">
        <f>'同行援護'!O20</f>
        <v>2190</v>
      </c>
      <c r="R19" s="14">
        <f>'同行援護'!P20</f>
        <v>74</v>
      </c>
      <c r="S19" s="29">
        <f>'同行援護'!Q20</f>
        <v>1893</v>
      </c>
      <c r="T19" s="33">
        <f>'行動援護'!P20</f>
        <v>20</v>
      </c>
      <c r="U19" s="47">
        <f>'行動援護'!Q20</f>
        <v>478</v>
      </c>
      <c r="V19" s="17">
        <f>'行動援護'!R20</f>
        <v>20</v>
      </c>
      <c r="W19" s="44">
        <f>'行動援護'!S20</f>
        <v>455</v>
      </c>
      <c r="X19" s="36">
        <f>'重度障がい者等包括支援'!S20</f>
        <v>7</v>
      </c>
      <c r="Y19" s="50">
        <f>'重度障がい者等包括支援'!T20</f>
        <v>1550</v>
      </c>
      <c r="Z19" s="15">
        <f>'重度障がい者等包括支援'!U20</f>
        <v>6</v>
      </c>
      <c r="AA19" s="30">
        <f>'重度障がい者等包括支援'!V20</f>
        <v>1276</v>
      </c>
    </row>
    <row r="20" spans="1:27" s="9" customFormat="1" ht="30" customHeight="1">
      <c r="A20" s="8" t="s">
        <v>13</v>
      </c>
      <c r="B20" s="48">
        <f t="shared" si="0"/>
        <v>574</v>
      </c>
      <c r="C20" s="75">
        <f t="shared" si="1"/>
        <v>14470</v>
      </c>
      <c r="D20" s="17">
        <f t="shared" si="2"/>
        <v>625</v>
      </c>
      <c r="E20" s="72">
        <f t="shared" si="3"/>
        <v>12802</v>
      </c>
      <c r="F20" s="33">
        <f>'居宅介護'!R21</f>
        <v>421</v>
      </c>
      <c r="G20" s="34">
        <f>'居宅介護'!S21</f>
        <v>6559</v>
      </c>
      <c r="H20" s="15">
        <f>'居宅介護'!T21</f>
        <v>443</v>
      </c>
      <c r="I20" s="72">
        <f>'居宅介護'!U21</f>
        <v>6116</v>
      </c>
      <c r="J20" s="36">
        <f>'重度訪問介護'!N21</f>
        <v>41</v>
      </c>
      <c r="K20" s="34">
        <f>'重度訪問介護'!O21</f>
        <v>4757</v>
      </c>
      <c r="L20" s="14">
        <f>'重度訪問介護'!P21</f>
        <v>59</v>
      </c>
      <c r="M20" s="58">
        <f>'重度訪問介護'!Q21</f>
        <v>4239</v>
      </c>
      <c r="N20" s="54"/>
      <c r="O20" s="61" t="s">
        <v>65</v>
      </c>
      <c r="P20" s="46">
        <f>'同行援護'!N21</f>
        <v>68</v>
      </c>
      <c r="Q20" s="47">
        <f>'同行援護'!O21</f>
        <v>1888</v>
      </c>
      <c r="R20" s="14">
        <f>'同行援護'!P21</f>
        <v>71</v>
      </c>
      <c r="S20" s="29">
        <f>'同行援護'!Q21</f>
        <v>1462</v>
      </c>
      <c r="T20" s="33">
        <f>'行動援護'!P21</f>
        <v>44</v>
      </c>
      <c r="U20" s="47">
        <f>'行動援護'!Q21</f>
        <v>1266</v>
      </c>
      <c r="V20" s="17">
        <f>'行動援護'!R21</f>
        <v>52</v>
      </c>
      <c r="W20" s="44">
        <f>'行動援護'!S21</f>
        <v>985</v>
      </c>
      <c r="X20" s="36">
        <f>'重度障がい者等包括支援'!S21</f>
        <v>0</v>
      </c>
      <c r="Y20" s="50">
        <f>'重度障がい者等包括支援'!T21</f>
        <v>0</v>
      </c>
      <c r="Z20" s="15">
        <f>'重度障がい者等包括支援'!U21</f>
        <v>0</v>
      </c>
      <c r="AA20" s="30">
        <f>'重度障がい者等包括支援'!V21</f>
        <v>0</v>
      </c>
    </row>
    <row r="21" spans="1:27" s="9" customFormat="1" ht="30" customHeight="1">
      <c r="A21" s="8" t="s">
        <v>14</v>
      </c>
      <c r="B21" s="48">
        <f t="shared" si="0"/>
        <v>444</v>
      </c>
      <c r="C21" s="75">
        <f t="shared" si="1"/>
        <v>8584</v>
      </c>
      <c r="D21" s="17">
        <f t="shared" si="2"/>
        <v>463</v>
      </c>
      <c r="E21" s="72">
        <f t="shared" si="3"/>
        <v>8825</v>
      </c>
      <c r="F21" s="33">
        <f>'居宅介護'!R22</f>
        <v>349</v>
      </c>
      <c r="G21" s="34">
        <f>'居宅介護'!S22</f>
        <v>5511</v>
      </c>
      <c r="H21" s="15">
        <f>'居宅介護'!T22</f>
        <v>349</v>
      </c>
      <c r="I21" s="72">
        <f>'居宅介護'!U22</f>
        <v>5006</v>
      </c>
      <c r="J21" s="36">
        <f>'重度訪問介護'!N22</f>
        <v>13</v>
      </c>
      <c r="K21" s="34">
        <f>'重度訪問介護'!O22</f>
        <v>1292</v>
      </c>
      <c r="L21" s="14">
        <f>'重度訪問介護'!P22</f>
        <v>19</v>
      </c>
      <c r="M21" s="58">
        <f>'重度訪問介護'!Q22</f>
        <v>1805</v>
      </c>
      <c r="N21" s="54"/>
      <c r="O21" s="61" t="s">
        <v>14</v>
      </c>
      <c r="P21" s="46">
        <f>'同行援護'!N22</f>
        <v>65</v>
      </c>
      <c r="Q21" s="47">
        <f>'同行援護'!O22</f>
        <v>1300</v>
      </c>
      <c r="R21" s="14">
        <f>'同行援護'!P22</f>
        <v>71</v>
      </c>
      <c r="S21" s="29">
        <f>'同行援護'!Q22</f>
        <v>1488</v>
      </c>
      <c r="T21" s="33">
        <f>'行動援護'!P22</f>
        <v>17</v>
      </c>
      <c r="U21" s="47">
        <f>'行動援護'!Q22</f>
        <v>481</v>
      </c>
      <c r="V21" s="17">
        <f>'行動援護'!R22</f>
        <v>24</v>
      </c>
      <c r="W21" s="44">
        <f>'行動援護'!S22</f>
        <v>526</v>
      </c>
      <c r="X21" s="36">
        <f>'重度障がい者等包括支援'!S22</f>
        <v>0</v>
      </c>
      <c r="Y21" s="50">
        <f>'重度障がい者等包括支援'!T22</f>
        <v>0</v>
      </c>
      <c r="Z21" s="15">
        <f>'重度障がい者等包括支援'!U22</f>
        <v>0</v>
      </c>
      <c r="AA21" s="30">
        <f>'重度障がい者等包括支援'!V22</f>
        <v>0</v>
      </c>
    </row>
    <row r="22" spans="1:27" s="9" customFormat="1" ht="30" customHeight="1">
      <c r="A22" s="8" t="s">
        <v>15</v>
      </c>
      <c r="B22" s="48">
        <f t="shared" si="0"/>
        <v>298</v>
      </c>
      <c r="C22" s="75">
        <f t="shared" si="1"/>
        <v>7099</v>
      </c>
      <c r="D22" s="17">
        <f t="shared" si="2"/>
        <v>249</v>
      </c>
      <c r="E22" s="72">
        <f t="shared" si="3"/>
        <v>7267</v>
      </c>
      <c r="F22" s="33">
        <f>'居宅介護'!R23</f>
        <v>226</v>
      </c>
      <c r="G22" s="34">
        <f>'居宅介護'!S23</f>
        <v>3949</v>
      </c>
      <c r="H22" s="15">
        <f>'居宅介護'!T23</f>
        <v>188</v>
      </c>
      <c r="I22" s="72">
        <f>'居宅介護'!U23</f>
        <v>4032</v>
      </c>
      <c r="J22" s="36">
        <f>'重度訪問介護'!N23</f>
        <v>15</v>
      </c>
      <c r="K22" s="34">
        <f>'重度訪問介護'!O23</f>
        <v>1920</v>
      </c>
      <c r="L22" s="14">
        <f>'重度訪問介護'!P23</f>
        <v>12</v>
      </c>
      <c r="M22" s="58">
        <f>'重度訪問介護'!Q23</f>
        <v>1979</v>
      </c>
      <c r="N22" s="54"/>
      <c r="O22" s="61" t="s">
        <v>15</v>
      </c>
      <c r="P22" s="46">
        <f>'同行援護'!N23</f>
        <v>55</v>
      </c>
      <c r="Q22" s="47">
        <f>'同行援護'!O23</f>
        <v>1210</v>
      </c>
      <c r="R22" s="14">
        <f>'同行援護'!P23</f>
        <v>48</v>
      </c>
      <c r="S22" s="29">
        <f>'同行援護'!Q23</f>
        <v>1249</v>
      </c>
      <c r="T22" s="33">
        <f>'行動援護'!P23</f>
        <v>2</v>
      </c>
      <c r="U22" s="47">
        <f>'行動援護'!Q23</f>
        <v>20</v>
      </c>
      <c r="V22" s="17">
        <f>'行動援護'!R23</f>
        <v>1</v>
      </c>
      <c r="W22" s="44">
        <f>'行動援護'!S23</f>
        <v>7</v>
      </c>
      <c r="X22" s="36">
        <f>'重度障がい者等包括支援'!S23</f>
        <v>0</v>
      </c>
      <c r="Y22" s="50">
        <f>'重度障がい者等包括支援'!T23</f>
        <v>0</v>
      </c>
      <c r="Z22" s="15">
        <f>'重度障がい者等包括支援'!U23</f>
        <v>0</v>
      </c>
      <c r="AA22" s="30">
        <f>'重度障がい者等包括支援'!V23</f>
        <v>0</v>
      </c>
    </row>
    <row r="23" spans="1:27" s="9" customFormat="1" ht="30" customHeight="1">
      <c r="A23" s="8" t="s">
        <v>41</v>
      </c>
      <c r="B23" s="48">
        <f t="shared" si="0"/>
        <v>222</v>
      </c>
      <c r="C23" s="75">
        <f t="shared" si="1"/>
        <v>5847</v>
      </c>
      <c r="D23" s="17">
        <f t="shared" si="2"/>
        <v>230</v>
      </c>
      <c r="E23" s="72">
        <f t="shared" si="3"/>
        <v>5176</v>
      </c>
      <c r="F23" s="33">
        <f>'居宅介護'!R24</f>
        <v>191</v>
      </c>
      <c r="G23" s="34">
        <f>'居宅介護'!S24</f>
        <v>4179</v>
      </c>
      <c r="H23" s="15">
        <f>'居宅介護'!T24</f>
        <v>204</v>
      </c>
      <c r="I23" s="72">
        <f>'居宅介護'!U24</f>
        <v>3869</v>
      </c>
      <c r="J23" s="36">
        <f>'重度訪問介護'!N24</f>
        <v>16</v>
      </c>
      <c r="K23" s="34">
        <f>'重度訪問介護'!O24</f>
        <v>1397</v>
      </c>
      <c r="L23" s="14">
        <f>'重度訪問介護'!P24</f>
        <v>6</v>
      </c>
      <c r="M23" s="58">
        <f>'重度訪問介護'!Q24</f>
        <v>1027</v>
      </c>
      <c r="N23" s="54"/>
      <c r="O23" s="61" t="s">
        <v>41</v>
      </c>
      <c r="P23" s="46">
        <f>'同行援護'!N24</f>
        <v>12</v>
      </c>
      <c r="Q23" s="47">
        <f>'同行援護'!O24</f>
        <v>241</v>
      </c>
      <c r="R23" s="14">
        <f>'同行援護'!P24</f>
        <v>19</v>
      </c>
      <c r="S23" s="29">
        <f>'同行援護'!Q24</f>
        <v>264</v>
      </c>
      <c r="T23" s="33">
        <f>'行動援護'!P24</f>
        <v>2</v>
      </c>
      <c r="U23" s="47">
        <f>'行動援護'!Q24</f>
        <v>15</v>
      </c>
      <c r="V23" s="17">
        <f>'行動援護'!R24</f>
        <v>1</v>
      </c>
      <c r="W23" s="44">
        <f>'行動援護'!S24</f>
        <v>16</v>
      </c>
      <c r="X23" s="36">
        <f>'重度障がい者等包括支援'!S24</f>
        <v>1</v>
      </c>
      <c r="Y23" s="50">
        <f>'重度障がい者等包括支援'!T24</f>
        <v>15</v>
      </c>
      <c r="Z23" s="15">
        <f>'重度障がい者等包括支援'!U24</f>
        <v>0</v>
      </c>
      <c r="AA23" s="30">
        <f>'重度障がい者等包括支援'!V24</f>
        <v>0</v>
      </c>
    </row>
    <row r="24" spans="1:27" s="9" customFormat="1" ht="30" customHeight="1">
      <c r="A24" s="8" t="s">
        <v>16</v>
      </c>
      <c r="B24" s="48">
        <f t="shared" si="0"/>
        <v>221</v>
      </c>
      <c r="C24" s="75">
        <f t="shared" si="1"/>
        <v>5313</v>
      </c>
      <c r="D24" s="17">
        <f t="shared" si="2"/>
        <v>213</v>
      </c>
      <c r="E24" s="72">
        <f t="shared" si="3"/>
        <v>4902</v>
      </c>
      <c r="F24" s="33">
        <f>'居宅介護'!R25</f>
        <v>177</v>
      </c>
      <c r="G24" s="34">
        <f>'居宅介護'!S25</f>
        <v>4102</v>
      </c>
      <c r="H24" s="15">
        <f>'居宅介護'!T25</f>
        <v>178</v>
      </c>
      <c r="I24" s="72">
        <f>'居宅介護'!U25</f>
        <v>3859</v>
      </c>
      <c r="J24" s="36">
        <f>'重度訪問介護'!N25</f>
        <v>2</v>
      </c>
      <c r="K24" s="34">
        <f>'重度訪問介護'!O25</f>
        <v>134</v>
      </c>
      <c r="L24" s="14">
        <f>'重度訪問介護'!P25</f>
        <v>1</v>
      </c>
      <c r="M24" s="58">
        <f>'重度訪問介護'!Q25</f>
        <v>127</v>
      </c>
      <c r="N24" s="54"/>
      <c r="O24" s="61" t="s">
        <v>16</v>
      </c>
      <c r="P24" s="46">
        <f>'同行援護'!N25</f>
        <v>37</v>
      </c>
      <c r="Q24" s="47">
        <f>'同行援護'!O25</f>
        <v>1012</v>
      </c>
      <c r="R24" s="14">
        <f>'同行援護'!P25</f>
        <v>33</v>
      </c>
      <c r="S24" s="29">
        <f>'同行援護'!Q25</f>
        <v>836</v>
      </c>
      <c r="T24" s="33">
        <f>'行動援護'!P25</f>
        <v>5</v>
      </c>
      <c r="U24" s="47">
        <f>'行動援護'!Q25</f>
        <v>65</v>
      </c>
      <c r="V24" s="17">
        <f>'行動援護'!R25</f>
        <v>1</v>
      </c>
      <c r="W24" s="44">
        <f>'行動援護'!S25</f>
        <v>80</v>
      </c>
      <c r="X24" s="36">
        <f>'重度障がい者等包括支援'!S25</f>
        <v>0</v>
      </c>
      <c r="Y24" s="50">
        <f>'重度障がい者等包括支援'!T25</f>
        <v>0</v>
      </c>
      <c r="Z24" s="15">
        <f>'重度障がい者等包括支援'!U25</f>
        <v>0</v>
      </c>
      <c r="AA24" s="30">
        <f>'重度障がい者等包括支援'!V25</f>
        <v>0</v>
      </c>
    </row>
    <row r="25" spans="1:27" s="9" customFormat="1" ht="30" customHeight="1">
      <c r="A25" s="8" t="s">
        <v>17</v>
      </c>
      <c r="B25" s="48">
        <f t="shared" si="0"/>
        <v>938</v>
      </c>
      <c r="C25" s="75">
        <f t="shared" si="1"/>
        <v>25424</v>
      </c>
      <c r="D25" s="17">
        <f t="shared" si="2"/>
        <v>901</v>
      </c>
      <c r="E25" s="72">
        <f t="shared" si="3"/>
        <v>22723</v>
      </c>
      <c r="F25" s="33">
        <f>'居宅介護'!R26</f>
        <v>786</v>
      </c>
      <c r="G25" s="34">
        <f>'居宅介護'!S26</f>
        <v>16506</v>
      </c>
      <c r="H25" s="15">
        <f>'居宅介護'!T26</f>
        <v>763</v>
      </c>
      <c r="I25" s="72">
        <f>'居宅介護'!U26</f>
        <v>16004</v>
      </c>
      <c r="J25" s="36">
        <f>'重度訪問介護'!N26</f>
        <v>19</v>
      </c>
      <c r="K25" s="34">
        <f>'重度訪問介護'!O26</f>
        <v>5320</v>
      </c>
      <c r="L25" s="14">
        <f>'重度訪問介護'!P26</f>
        <v>17</v>
      </c>
      <c r="M25" s="58">
        <f>'重度訪問介護'!Q26</f>
        <v>3491</v>
      </c>
      <c r="N25" s="54"/>
      <c r="O25" s="61" t="s">
        <v>17</v>
      </c>
      <c r="P25" s="46">
        <f>'同行援護'!N26</f>
        <v>115</v>
      </c>
      <c r="Q25" s="47">
        <f>'同行援護'!O26</f>
        <v>3311</v>
      </c>
      <c r="R25" s="14">
        <f>'同行援護'!P26</f>
        <v>103</v>
      </c>
      <c r="S25" s="29">
        <f>'同行援護'!Q26</f>
        <v>2902</v>
      </c>
      <c r="T25" s="33">
        <f>'行動援護'!P26</f>
        <v>18</v>
      </c>
      <c r="U25" s="47">
        <f>'行動援護'!Q26</f>
        <v>287</v>
      </c>
      <c r="V25" s="17">
        <f>'行動援護'!R26</f>
        <v>18</v>
      </c>
      <c r="W25" s="44">
        <f>'行動援護'!S26</f>
        <v>326</v>
      </c>
      <c r="X25" s="36">
        <f>'重度障がい者等包括支援'!S26</f>
        <v>0</v>
      </c>
      <c r="Y25" s="50">
        <f>'重度障がい者等包括支援'!T26</f>
        <v>0</v>
      </c>
      <c r="Z25" s="15">
        <f>'重度障がい者等包括支援'!U26</f>
        <v>0</v>
      </c>
      <c r="AA25" s="30">
        <f>'重度障がい者等包括支援'!V26</f>
        <v>0</v>
      </c>
    </row>
    <row r="26" spans="1:27" s="9" customFormat="1" ht="30" customHeight="1">
      <c r="A26" s="8" t="s">
        <v>18</v>
      </c>
      <c r="B26" s="48">
        <f t="shared" si="0"/>
        <v>192</v>
      </c>
      <c r="C26" s="75">
        <f t="shared" si="1"/>
        <v>3481</v>
      </c>
      <c r="D26" s="17">
        <f t="shared" si="2"/>
        <v>206</v>
      </c>
      <c r="E26" s="72">
        <f t="shared" si="3"/>
        <v>2972</v>
      </c>
      <c r="F26" s="33">
        <f>'居宅介護'!R27</f>
        <v>151</v>
      </c>
      <c r="G26" s="34">
        <f>'居宅介護'!S27</f>
        <v>2093</v>
      </c>
      <c r="H26" s="15">
        <f>'居宅介護'!T27</f>
        <v>151</v>
      </c>
      <c r="I26" s="72">
        <f>'居宅介護'!U27</f>
        <v>1751</v>
      </c>
      <c r="J26" s="36">
        <f>'重度訪問介護'!N27</f>
        <v>4</v>
      </c>
      <c r="K26" s="34">
        <f>'重度訪問介護'!O27</f>
        <v>588</v>
      </c>
      <c r="L26" s="14">
        <f>'重度訪問介護'!P27</f>
        <v>3</v>
      </c>
      <c r="M26" s="58">
        <f>'重度訪問介護'!Q27</f>
        <v>256</v>
      </c>
      <c r="N26" s="54"/>
      <c r="O26" s="61" t="s">
        <v>18</v>
      </c>
      <c r="P26" s="46">
        <f>'同行援護'!N27</f>
        <v>15</v>
      </c>
      <c r="Q26" s="47">
        <f>'同行援護'!O27</f>
        <v>202</v>
      </c>
      <c r="R26" s="14">
        <f>'同行援護'!P27</f>
        <v>25</v>
      </c>
      <c r="S26" s="29">
        <f>'同行援護'!Q27</f>
        <v>320</v>
      </c>
      <c r="T26" s="33">
        <f>'行動援護'!P27</f>
        <v>22</v>
      </c>
      <c r="U26" s="47">
        <f>'行動援護'!Q27</f>
        <v>598</v>
      </c>
      <c r="V26" s="17">
        <f>'行動援護'!R27</f>
        <v>27</v>
      </c>
      <c r="W26" s="44">
        <f>'行動援護'!S27</f>
        <v>645</v>
      </c>
      <c r="X26" s="36">
        <f>'重度障がい者等包括支援'!S27</f>
        <v>0</v>
      </c>
      <c r="Y26" s="50">
        <f>'重度障がい者等包括支援'!T27</f>
        <v>0</v>
      </c>
      <c r="Z26" s="15">
        <f>'重度障がい者等包括支援'!U27</f>
        <v>0</v>
      </c>
      <c r="AA26" s="30">
        <f>'重度障がい者等包括支援'!V27</f>
        <v>0</v>
      </c>
    </row>
    <row r="27" spans="1:27" s="9" customFormat="1" ht="30" customHeight="1">
      <c r="A27" s="8" t="s">
        <v>19</v>
      </c>
      <c r="B27" s="48">
        <f t="shared" si="0"/>
        <v>2524</v>
      </c>
      <c r="C27" s="75">
        <f t="shared" si="1"/>
        <v>72142</v>
      </c>
      <c r="D27" s="17">
        <f t="shared" si="2"/>
        <v>2384</v>
      </c>
      <c r="E27" s="72">
        <f t="shared" si="3"/>
        <v>62684</v>
      </c>
      <c r="F27" s="33">
        <f>'居宅介護'!R28</f>
        <v>1996</v>
      </c>
      <c r="G27" s="34">
        <f>'居宅介護'!S28</f>
        <v>30151</v>
      </c>
      <c r="H27" s="15">
        <f>'居宅介護'!T28</f>
        <v>1946</v>
      </c>
      <c r="I27" s="72">
        <f>'居宅介護'!U28</f>
        <v>27532</v>
      </c>
      <c r="J27" s="36">
        <f>'重度訪問介護'!N28</f>
        <v>170</v>
      </c>
      <c r="K27" s="34">
        <f>'重度訪問介護'!O28</f>
        <v>30594</v>
      </c>
      <c r="L27" s="14">
        <f>'重度訪問介護'!P28</f>
        <v>143</v>
      </c>
      <c r="M27" s="58">
        <f>'重度訪問介護'!Q28</f>
        <v>25897</v>
      </c>
      <c r="N27" s="54"/>
      <c r="O27" s="61" t="s">
        <v>19</v>
      </c>
      <c r="P27" s="46">
        <f>'同行援護'!N28</f>
        <v>275</v>
      </c>
      <c r="Q27" s="47">
        <f>'同行援護'!O28</f>
        <v>9199</v>
      </c>
      <c r="R27" s="14">
        <f>'同行援護'!P28</f>
        <v>215</v>
      </c>
      <c r="S27" s="29">
        <f>'同行援護'!Q28</f>
        <v>7090</v>
      </c>
      <c r="T27" s="33">
        <f>'行動援護'!P28</f>
        <v>83</v>
      </c>
      <c r="U27" s="47">
        <f>'行動援護'!Q28</f>
        <v>2198</v>
      </c>
      <c r="V27" s="17">
        <f>'行動援護'!R28</f>
        <v>80</v>
      </c>
      <c r="W27" s="44">
        <f>'行動援護'!S28</f>
        <v>2165</v>
      </c>
      <c r="X27" s="36">
        <f>'重度障がい者等包括支援'!S28</f>
        <v>0</v>
      </c>
      <c r="Y27" s="50">
        <f>'重度障がい者等包括支援'!T28</f>
        <v>0</v>
      </c>
      <c r="Z27" s="15">
        <f>'重度障がい者等包括支援'!U28</f>
        <v>0</v>
      </c>
      <c r="AA27" s="30">
        <f>'重度障がい者等包括支援'!V28</f>
        <v>0</v>
      </c>
    </row>
    <row r="28" spans="1:27" s="9" customFormat="1" ht="30" customHeight="1">
      <c r="A28" s="8" t="s">
        <v>20</v>
      </c>
      <c r="B28" s="48">
        <f t="shared" si="0"/>
        <v>326</v>
      </c>
      <c r="C28" s="75">
        <f t="shared" si="1"/>
        <v>6534</v>
      </c>
      <c r="D28" s="17">
        <f t="shared" si="2"/>
        <v>444</v>
      </c>
      <c r="E28" s="72">
        <f t="shared" si="3"/>
        <v>7234</v>
      </c>
      <c r="F28" s="33">
        <f>'居宅介護'!R29</f>
        <v>267</v>
      </c>
      <c r="G28" s="34">
        <f>'居宅介護'!S29</f>
        <v>4024</v>
      </c>
      <c r="H28" s="15">
        <f>'居宅介護'!T29</f>
        <v>364</v>
      </c>
      <c r="I28" s="72">
        <f>'居宅介護'!U29</f>
        <v>5039</v>
      </c>
      <c r="J28" s="36">
        <f>'重度訪問介護'!N29</f>
        <v>5</v>
      </c>
      <c r="K28" s="34">
        <f>'重度訪問介護'!O29</f>
        <v>658</v>
      </c>
      <c r="L28" s="14">
        <f>'重度訪問介護'!P29</f>
        <v>7</v>
      </c>
      <c r="M28" s="58">
        <f>'重度訪問介護'!Q29</f>
        <v>461</v>
      </c>
      <c r="N28" s="54"/>
      <c r="O28" s="61" t="s">
        <v>20</v>
      </c>
      <c r="P28" s="46">
        <f>'同行援護'!N29</f>
        <v>42</v>
      </c>
      <c r="Q28" s="47">
        <f>'同行援護'!O29</f>
        <v>1299</v>
      </c>
      <c r="R28" s="14">
        <f>'同行援護'!P29</f>
        <v>61</v>
      </c>
      <c r="S28" s="29">
        <f>'同行援護'!Q29</f>
        <v>1328</v>
      </c>
      <c r="T28" s="33">
        <f>'行動援護'!P29</f>
        <v>12</v>
      </c>
      <c r="U28" s="47">
        <f>'行動援護'!Q29</f>
        <v>553</v>
      </c>
      <c r="V28" s="17">
        <f>'行動援護'!R29</f>
        <v>12</v>
      </c>
      <c r="W28" s="44">
        <f>'行動援護'!S29</f>
        <v>406</v>
      </c>
      <c r="X28" s="36">
        <f>'重度障がい者等包括支援'!S29</f>
        <v>0</v>
      </c>
      <c r="Y28" s="50">
        <f>'重度障がい者等包括支援'!T29</f>
        <v>0</v>
      </c>
      <c r="Z28" s="15">
        <f>'重度障がい者等包括支援'!U29</f>
        <v>0</v>
      </c>
      <c r="AA28" s="30">
        <f>'重度障がい者等包括支援'!V29</f>
        <v>0</v>
      </c>
    </row>
    <row r="29" spans="1:27" s="9" customFormat="1" ht="30" customHeight="1">
      <c r="A29" s="8" t="s">
        <v>21</v>
      </c>
      <c r="B29" s="48">
        <f t="shared" si="0"/>
        <v>275</v>
      </c>
      <c r="C29" s="75">
        <f t="shared" si="1"/>
        <v>7835</v>
      </c>
      <c r="D29" s="17">
        <f t="shared" si="2"/>
        <v>283</v>
      </c>
      <c r="E29" s="72">
        <f t="shared" si="3"/>
        <v>7220</v>
      </c>
      <c r="F29" s="33">
        <f>'居宅介護'!R30</f>
        <v>220</v>
      </c>
      <c r="G29" s="34">
        <f>'居宅介護'!S30</f>
        <v>5387</v>
      </c>
      <c r="H29" s="15">
        <f>'居宅介護'!T30</f>
        <v>230</v>
      </c>
      <c r="I29" s="72">
        <f>'居宅介護'!U30</f>
        <v>4636</v>
      </c>
      <c r="J29" s="36">
        <f>'重度訪問介護'!N30</f>
        <v>8</v>
      </c>
      <c r="K29" s="34">
        <f>'重度訪問介護'!O30</f>
        <v>917</v>
      </c>
      <c r="L29" s="14">
        <f>'重度訪問介護'!P30</f>
        <v>6</v>
      </c>
      <c r="M29" s="58">
        <f>'重度訪問介護'!Q30</f>
        <v>868</v>
      </c>
      <c r="N29" s="54"/>
      <c r="O29" s="61" t="s">
        <v>21</v>
      </c>
      <c r="P29" s="46">
        <f>'同行援護'!N30</f>
        <v>32</v>
      </c>
      <c r="Q29" s="47">
        <f>'同行援護'!O30</f>
        <v>896</v>
      </c>
      <c r="R29" s="14">
        <f>'同行援護'!P30</f>
        <v>27</v>
      </c>
      <c r="S29" s="29">
        <f>'同行援護'!Q30</f>
        <v>726</v>
      </c>
      <c r="T29" s="33">
        <f>'行動援護'!P30</f>
        <v>15</v>
      </c>
      <c r="U29" s="47">
        <f>'行動援護'!Q30</f>
        <v>635</v>
      </c>
      <c r="V29" s="17">
        <f>'行動援護'!R30</f>
        <v>20</v>
      </c>
      <c r="W29" s="44">
        <f>'行動援護'!S30</f>
        <v>990</v>
      </c>
      <c r="X29" s="36">
        <f>'重度障がい者等包括支援'!S30</f>
        <v>0</v>
      </c>
      <c r="Y29" s="50">
        <f>'重度障がい者等包括支援'!T30</f>
        <v>0</v>
      </c>
      <c r="Z29" s="15">
        <f>'重度障がい者等包括支援'!U30</f>
        <v>0</v>
      </c>
      <c r="AA29" s="30">
        <f>'重度障がい者等包括支援'!V30</f>
        <v>0</v>
      </c>
    </row>
    <row r="30" spans="1:27" s="9" customFormat="1" ht="30" customHeight="1">
      <c r="A30" s="8" t="s">
        <v>23</v>
      </c>
      <c r="B30" s="48">
        <f t="shared" si="0"/>
        <v>172</v>
      </c>
      <c r="C30" s="75">
        <f t="shared" si="1"/>
        <v>4786</v>
      </c>
      <c r="D30" s="17">
        <f t="shared" si="2"/>
        <v>182.2</v>
      </c>
      <c r="E30" s="72">
        <f t="shared" si="3"/>
        <v>3612</v>
      </c>
      <c r="F30" s="33">
        <f>'居宅介護'!R31</f>
        <v>136</v>
      </c>
      <c r="G30" s="34">
        <f>'居宅介護'!S31</f>
        <v>2388</v>
      </c>
      <c r="H30" s="15">
        <f>'居宅介護'!T31</f>
        <v>134.2</v>
      </c>
      <c r="I30" s="72">
        <f>'居宅介護'!U31</f>
        <v>2124</v>
      </c>
      <c r="J30" s="36">
        <f>'重度訪問介護'!N31</f>
        <v>12</v>
      </c>
      <c r="K30" s="34">
        <f>'重度訪問介護'!O31</f>
        <v>1889</v>
      </c>
      <c r="L30" s="14">
        <f>'重度訪問介護'!P31</f>
        <v>20</v>
      </c>
      <c r="M30" s="58">
        <f>'重度訪問介護'!Q31</f>
        <v>994</v>
      </c>
      <c r="N30" s="54"/>
      <c r="O30" s="61" t="s">
        <v>23</v>
      </c>
      <c r="P30" s="46">
        <f>'同行援護'!N31</f>
        <v>20</v>
      </c>
      <c r="Q30" s="47">
        <f>'同行援護'!O31</f>
        <v>421</v>
      </c>
      <c r="R30" s="14">
        <f>'同行援護'!P31</f>
        <v>23</v>
      </c>
      <c r="S30" s="29">
        <f>'同行援護'!Q31</f>
        <v>337</v>
      </c>
      <c r="T30" s="33">
        <f>'行動援護'!P31</f>
        <v>4</v>
      </c>
      <c r="U30" s="47">
        <f>'行動援護'!Q31</f>
        <v>88</v>
      </c>
      <c r="V30" s="17">
        <f>'行動援護'!R31</f>
        <v>5</v>
      </c>
      <c r="W30" s="44">
        <f>'行動援護'!S31</f>
        <v>157</v>
      </c>
      <c r="X30" s="36">
        <f>'重度障がい者等包括支援'!S31</f>
        <v>0</v>
      </c>
      <c r="Y30" s="50">
        <f>'重度障がい者等包括支援'!T31</f>
        <v>0</v>
      </c>
      <c r="Z30" s="15">
        <f>'重度障がい者等包括支援'!U31</f>
        <v>0</v>
      </c>
      <c r="AA30" s="30">
        <f>'重度障がい者等包括支援'!V31</f>
        <v>0</v>
      </c>
    </row>
    <row r="31" spans="1:27" s="9" customFormat="1" ht="30" customHeight="1">
      <c r="A31" s="8" t="s">
        <v>22</v>
      </c>
      <c r="B31" s="48">
        <f t="shared" si="0"/>
        <v>207</v>
      </c>
      <c r="C31" s="75">
        <f t="shared" si="1"/>
        <v>4505</v>
      </c>
      <c r="D31" s="17">
        <f t="shared" si="2"/>
        <v>224</v>
      </c>
      <c r="E31" s="72">
        <f t="shared" si="3"/>
        <v>5002</v>
      </c>
      <c r="F31" s="33">
        <f>'居宅介護'!R32</f>
        <v>162</v>
      </c>
      <c r="G31" s="34">
        <f>'居宅介護'!S32</f>
        <v>2003</v>
      </c>
      <c r="H31" s="15">
        <f>'居宅介護'!T32</f>
        <v>171</v>
      </c>
      <c r="I31" s="72">
        <f>'居宅介護'!U32</f>
        <v>2184</v>
      </c>
      <c r="J31" s="36">
        <f>'重度訪問介護'!N32</f>
        <v>19</v>
      </c>
      <c r="K31" s="34">
        <f>'重度訪問介護'!O32</f>
        <v>1877</v>
      </c>
      <c r="L31" s="14">
        <f>'重度訪問介護'!P32</f>
        <v>22</v>
      </c>
      <c r="M31" s="58">
        <f>'重度訪問介護'!Q32</f>
        <v>2206</v>
      </c>
      <c r="N31" s="54"/>
      <c r="O31" s="61" t="s">
        <v>22</v>
      </c>
      <c r="P31" s="46">
        <f>'同行援護'!N32</f>
        <v>23</v>
      </c>
      <c r="Q31" s="47">
        <f>'同行援護'!O32</f>
        <v>552</v>
      </c>
      <c r="R31" s="14">
        <f>'同行援護'!P32</f>
        <v>22</v>
      </c>
      <c r="S31" s="29">
        <f>'同行援護'!Q32</f>
        <v>443</v>
      </c>
      <c r="T31" s="33">
        <f>'行動援護'!P32</f>
        <v>3</v>
      </c>
      <c r="U31" s="47">
        <f>'行動援護'!Q32</f>
        <v>73</v>
      </c>
      <c r="V31" s="17">
        <f>'行動援護'!R32</f>
        <v>9</v>
      </c>
      <c r="W31" s="44">
        <f>'行動援護'!S32</f>
        <v>169</v>
      </c>
      <c r="X31" s="36">
        <f>'重度障がい者等包括支援'!S32</f>
        <v>0</v>
      </c>
      <c r="Y31" s="50">
        <f>'重度障がい者等包括支援'!T32</f>
        <v>0</v>
      </c>
      <c r="Z31" s="15">
        <f>'重度障がい者等包括支援'!U32</f>
        <v>0</v>
      </c>
      <c r="AA31" s="30">
        <f>'重度障がい者等包括支援'!V32</f>
        <v>0</v>
      </c>
    </row>
    <row r="32" spans="1:27" s="9" customFormat="1" ht="30" customHeight="1">
      <c r="A32" s="8" t="s">
        <v>24</v>
      </c>
      <c r="B32" s="48">
        <f t="shared" si="0"/>
        <v>332</v>
      </c>
      <c r="C32" s="75">
        <f t="shared" si="1"/>
        <v>8785</v>
      </c>
      <c r="D32" s="17">
        <f t="shared" si="2"/>
        <v>357</v>
      </c>
      <c r="E32" s="72">
        <f t="shared" si="3"/>
        <v>8815</v>
      </c>
      <c r="F32" s="33">
        <f>'居宅介護'!R33</f>
        <v>251</v>
      </c>
      <c r="G32" s="34">
        <f>'居宅介護'!S33</f>
        <v>5195</v>
      </c>
      <c r="H32" s="15">
        <f>'居宅介護'!T33</f>
        <v>253</v>
      </c>
      <c r="I32" s="72">
        <f>'居宅介護'!U33</f>
        <v>5140</v>
      </c>
      <c r="J32" s="36">
        <f>'重度訪問介護'!N33</f>
        <v>12</v>
      </c>
      <c r="K32" s="34">
        <f>'重度訪問介護'!O33</f>
        <v>1598</v>
      </c>
      <c r="L32" s="14">
        <f>'重度訪問介護'!P33</f>
        <v>29</v>
      </c>
      <c r="M32" s="58">
        <f>'重度訪問介護'!Q33</f>
        <v>1793</v>
      </c>
      <c r="N32" s="54"/>
      <c r="O32" s="61" t="s">
        <v>24</v>
      </c>
      <c r="P32" s="46">
        <f>'同行援護'!N33</f>
        <v>39</v>
      </c>
      <c r="Q32" s="47">
        <f>'同行援護'!O33</f>
        <v>1365</v>
      </c>
      <c r="R32" s="14">
        <f>'同行援護'!P33</f>
        <v>43</v>
      </c>
      <c r="S32" s="29">
        <f>'同行援護'!Q33</f>
        <v>1397</v>
      </c>
      <c r="T32" s="33">
        <f>'行動援護'!P33</f>
        <v>30</v>
      </c>
      <c r="U32" s="47">
        <f>'行動援護'!Q33</f>
        <v>627</v>
      </c>
      <c r="V32" s="17">
        <f>'行動援護'!R33</f>
        <v>32</v>
      </c>
      <c r="W32" s="44">
        <f>'行動援護'!S33</f>
        <v>485</v>
      </c>
      <c r="X32" s="36">
        <f>'重度障がい者等包括支援'!S33</f>
        <v>0</v>
      </c>
      <c r="Y32" s="50">
        <f>'重度障がい者等包括支援'!T33</f>
        <v>0</v>
      </c>
      <c r="Z32" s="15">
        <f>'重度障がい者等包括支援'!U33</f>
        <v>0</v>
      </c>
      <c r="AA32" s="30">
        <f>'重度障がい者等包括支援'!V33</f>
        <v>0</v>
      </c>
    </row>
    <row r="33" spans="1:27" s="9" customFormat="1" ht="30" customHeight="1">
      <c r="A33" s="8" t="s">
        <v>25</v>
      </c>
      <c r="B33" s="48">
        <f t="shared" si="0"/>
        <v>143</v>
      </c>
      <c r="C33" s="75">
        <f t="shared" si="1"/>
        <v>3084</v>
      </c>
      <c r="D33" s="17">
        <f t="shared" si="2"/>
        <v>140</v>
      </c>
      <c r="E33" s="72">
        <f t="shared" si="3"/>
        <v>2758</v>
      </c>
      <c r="F33" s="33">
        <f>'居宅介護'!R34</f>
        <v>113</v>
      </c>
      <c r="G33" s="34">
        <f>'居宅介護'!S34</f>
        <v>1752</v>
      </c>
      <c r="H33" s="15">
        <f>'居宅介護'!T34</f>
        <v>111</v>
      </c>
      <c r="I33" s="72">
        <f>'居宅介護'!U34</f>
        <v>1695</v>
      </c>
      <c r="J33" s="36">
        <f>'重度訪問介護'!N34</f>
        <v>12</v>
      </c>
      <c r="K33" s="34">
        <f>'重度訪問介護'!O34</f>
        <v>623</v>
      </c>
      <c r="L33" s="14">
        <f>'重度訪問介護'!P34</f>
        <v>6</v>
      </c>
      <c r="M33" s="58">
        <f>'重度訪問介護'!Q34</f>
        <v>297</v>
      </c>
      <c r="N33" s="54"/>
      <c r="O33" s="61" t="s">
        <v>25</v>
      </c>
      <c r="P33" s="46">
        <f>'同行援護'!N34</f>
        <v>17</v>
      </c>
      <c r="Q33" s="47">
        <f>'同行援護'!O34</f>
        <v>694</v>
      </c>
      <c r="R33" s="14">
        <f>'同行援護'!P34</f>
        <v>22</v>
      </c>
      <c r="S33" s="29">
        <f>'同行援護'!Q34</f>
        <v>755</v>
      </c>
      <c r="T33" s="33">
        <f>'行動援護'!P34</f>
        <v>1</v>
      </c>
      <c r="U33" s="47">
        <f>'行動援護'!Q34</f>
        <v>15</v>
      </c>
      <c r="V33" s="17">
        <f>'行動援護'!R34</f>
        <v>1</v>
      </c>
      <c r="W33" s="44">
        <f>'行動援護'!S34</f>
        <v>11</v>
      </c>
      <c r="X33" s="36">
        <f>'重度障がい者等包括支援'!S34</f>
        <v>0</v>
      </c>
      <c r="Y33" s="50">
        <f>'重度障がい者等包括支援'!T34</f>
        <v>0</v>
      </c>
      <c r="Z33" s="15">
        <f>'重度障がい者等包括支援'!U34</f>
        <v>0</v>
      </c>
      <c r="AA33" s="30">
        <f>'重度障がい者等包括支援'!V34</f>
        <v>0</v>
      </c>
    </row>
    <row r="34" spans="1:27" s="9" customFormat="1" ht="30" customHeight="1">
      <c r="A34" s="8" t="s">
        <v>27</v>
      </c>
      <c r="B34" s="48">
        <f t="shared" si="0"/>
        <v>43</v>
      </c>
      <c r="C34" s="75">
        <f t="shared" si="1"/>
        <v>1953</v>
      </c>
      <c r="D34" s="17">
        <f t="shared" si="2"/>
        <v>82</v>
      </c>
      <c r="E34" s="72">
        <f t="shared" si="3"/>
        <v>1702</v>
      </c>
      <c r="F34" s="33">
        <f>'居宅介護'!R35</f>
        <v>35</v>
      </c>
      <c r="G34" s="34">
        <f>'居宅介護'!S35</f>
        <v>1053</v>
      </c>
      <c r="H34" s="15">
        <f>'居宅介護'!T35</f>
        <v>63</v>
      </c>
      <c r="I34" s="72">
        <f>'居宅介護'!U35</f>
        <v>720</v>
      </c>
      <c r="J34" s="36">
        <f>'重度訪問介護'!N35</f>
        <v>3</v>
      </c>
      <c r="K34" s="34">
        <f>'重度訪問介護'!O35</f>
        <v>760</v>
      </c>
      <c r="L34" s="14">
        <f>'重度訪問介護'!P35</f>
        <v>12</v>
      </c>
      <c r="M34" s="58">
        <f>'重度訪問介護'!Q35</f>
        <v>886</v>
      </c>
      <c r="N34" s="54"/>
      <c r="O34" s="61" t="s">
        <v>27</v>
      </c>
      <c r="P34" s="46">
        <f>'同行援護'!N35</f>
        <v>3</v>
      </c>
      <c r="Q34" s="47">
        <f>'同行援護'!O35</f>
        <v>70</v>
      </c>
      <c r="R34" s="14">
        <f>'同行援護'!P35</f>
        <v>6</v>
      </c>
      <c r="S34" s="29">
        <f>'同行援護'!Q35</f>
        <v>51</v>
      </c>
      <c r="T34" s="33">
        <f>'行動援護'!P35</f>
        <v>2</v>
      </c>
      <c r="U34" s="47">
        <f>'行動援護'!Q35</f>
        <v>70</v>
      </c>
      <c r="V34" s="17">
        <f>'行動援護'!R35</f>
        <v>1</v>
      </c>
      <c r="W34" s="44">
        <f>'行動援護'!S35</f>
        <v>45</v>
      </c>
      <c r="X34" s="36">
        <f>'重度障がい者等包括支援'!S35</f>
        <v>0</v>
      </c>
      <c r="Y34" s="50">
        <f>'重度障がい者等包括支援'!T35</f>
        <v>0</v>
      </c>
      <c r="Z34" s="15">
        <f>'重度障がい者等包括支援'!U35</f>
        <v>0</v>
      </c>
      <c r="AA34" s="30">
        <f>'重度障がい者等包括支援'!V35</f>
        <v>0</v>
      </c>
    </row>
    <row r="35" spans="1:27" s="9" customFormat="1" ht="30" customHeight="1">
      <c r="A35" s="8" t="s">
        <v>26</v>
      </c>
      <c r="B35" s="48">
        <f t="shared" si="0"/>
        <v>38</v>
      </c>
      <c r="C35" s="75">
        <f t="shared" si="1"/>
        <v>1220</v>
      </c>
      <c r="D35" s="17">
        <f t="shared" si="2"/>
        <v>31</v>
      </c>
      <c r="E35" s="72">
        <f t="shared" si="3"/>
        <v>1080</v>
      </c>
      <c r="F35" s="33">
        <f>'居宅介護'!R36</f>
        <v>28</v>
      </c>
      <c r="G35" s="34">
        <f>'居宅介護'!S36</f>
        <v>860</v>
      </c>
      <c r="H35" s="15">
        <f>'居宅介護'!T36</f>
        <v>28</v>
      </c>
      <c r="I35" s="72">
        <f>'居宅介護'!U36</f>
        <v>1068</v>
      </c>
      <c r="J35" s="36">
        <f>'重度訪問介護'!N36</f>
        <v>5</v>
      </c>
      <c r="K35" s="34">
        <f>'重度訪問介護'!O36</f>
        <v>300</v>
      </c>
      <c r="L35" s="14">
        <f>'重度訪問介護'!P36</f>
        <v>2</v>
      </c>
      <c r="M35" s="58">
        <f>'重度訪問介護'!Q36</f>
        <v>11</v>
      </c>
      <c r="N35" s="54"/>
      <c r="O35" s="61" t="s">
        <v>26</v>
      </c>
      <c r="P35" s="46">
        <f>'同行援護'!N36</f>
        <v>3</v>
      </c>
      <c r="Q35" s="47">
        <f>'同行援護'!O36</f>
        <v>30</v>
      </c>
      <c r="R35" s="14">
        <f>'同行援護'!P36</f>
        <v>1</v>
      </c>
      <c r="S35" s="29">
        <f>'同行援護'!Q36</f>
        <v>1</v>
      </c>
      <c r="T35" s="33">
        <f>'行動援護'!P36</f>
        <v>2</v>
      </c>
      <c r="U35" s="47">
        <f>'行動援護'!Q36</f>
        <v>30</v>
      </c>
      <c r="V35" s="17">
        <f>'行動援護'!R36</f>
        <v>0</v>
      </c>
      <c r="W35" s="44">
        <f>'行動援護'!S36</f>
        <v>0</v>
      </c>
      <c r="X35" s="36">
        <f>'重度障がい者等包括支援'!S36</f>
        <v>0</v>
      </c>
      <c r="Y35" s="50">
        <f>'重度障がい者等包括支援'!T36</f>
        <v>0</v>
      </c>
      <c r="Z35" s="15">
        <f>'重度障がい者等包括支援'!U36</f>
        <v>0</v>
      </c>
      <c r="AA35" s="30">
        <f>'重度障がい者等包括支援'!V36</f>
        <v>0</v>
      </c>
    </row>
    <row r="36" spans="1:27" s="9" customFormat="1" ht="30" customHeight="1">
      <c r="A36" s="8" t="s">
        <v>28</v>
      </c>
      <c r="B36" s="48">
        <f t="shared" si="0"/>
        <v>12</v>
      </c>
      <c r="C36" s="75">
        <f t="shared" si="1"/>
        <v>274</v>
      </c>
      <c r="D36" s="17">
        <f t="shared" si="2"/>
        <v>13</v>
      </c>
      <c r="E36" s="72">
        <f t="shared" si="3"/>
        <v>213</v>
      </c>
      <c r="F36" s="33">
        <f>'居宅介護'!R37</f>
        <v>9</v>
      </c>
      <c r="G36" s="34">
        <f>'居宅介護'!S37</f>
        <v>187</v>
      </c>
      <c r="H36" s="15">
        <f>'居宅介護'!T37</f>
        <v>12</v>
      </c>
      <c r="I36" s="72">
        <f>'居宅介護'!U37</f>
        <v>196</v>
      </c>
      <c r="J36" s="36">
        <f>'重度訪問介護'!N37</f>
        <v>0</v>
      </c>
      <c r="K36" s="34">
        <f>'重度訪問介護'!O37</f>
        <v>0</v>
      </c>
      <c r="L36" s="14">
        <f>'重度訪問介護'!P37</f>
        <v>0</v>
      </c>
      <c r="M36" s="58">
        <f>'重度訪問介護'!Q37</f>
        <v>0</v>
      </c>
      <c r="N36" s="54"/>
      <c r="O36" s="61" t="s">
        <v>28</v>
      </c>
      <c r="P36" s="46">
        <f>'同行援護'!N37</f>
        <v>1</v>
      </c>
      <c r="Q36" s="47">
        <f>'同行援護'!O37</f>
        <v>39</v>
      </c>
      <c r="R36" s="14">
        <f>'同行援護'!P37</f>
        <v>1</v>
      </c>
      <c r="S36" s="29">
        <f>'同行援護'!Q37</f>
        <v>17</v>
      </c>
      <c r="T36" s="33">
        <f>'行動援護'!P37</f>
        <v>2</v>
      </c>
      <c r="U36" s="47">
        <f>'行動援護'!Q37</f>
        <v>48</v>
      </c>
      <c r="V36" s="17">
        <f>'行動援護'!R37</f>
        <v>0</v>
      </c>
      <c r="W36" s="44">
        <f>'行動援護'!S37</f>
        <v>0</v>
      </c>
      <c r="X36" s="36">
        <f>'重度障がい者等包括支援'!S37</f>
        <v>0</v>
      </c>
      <c r="Y36" s="50">
        <f>'重度障がい者等包括支援'!T37</f>
        <v>0</v>
      </c>
      <c r="Z36" s="15">
        <f>'重度障がい者等包括支援'!U37</f>
        <v>0</v>
      </c>
      <c r="AA36" s="30">
        <f>'重度障がい者等包括支援'!V37</f>
        <v>0</v>
      </c>
    </row>
    <row r="37" spans="1:27" s="9" customFormat="1" ht="30" customHeight="1">
      <c r="A37" s="8" t="s">
        <v>0</v>
      </c>
      <c r="B37" s="48">
        <f t="shared" si="0"/>
        <v>3350</v>
      </c>
      <c r="C37" s="75">
        <f t="shared" si="1"/>
        <v>99787</v>
      </c>
      <c r="D37" s="17">
        <f t="shared" si="2"/>
        <v>3254</v>
      </c>
      <c r="E37" s="72">
        <f t="shared" si="3"/>
        <v>94659</v>
      </c>
      <c r="F37" s="33">
        <f>'居宅介護'!R38</f>
        <v>2743</v>
      </c>
      <c r="G37" s="34">
        <f>'居宅介護'!S38</f>
        <v>51637</v>
      </c>
      <c r="H37" s="15">
        <f>'居宅介護'!T38</f>
        <v>2657</v>
      </c>
      <c r="I37" s="72">
        <f>'居宅介護'!U38</f>
        <v>48980</v>
      </c>
      <c r="J37" s="36">
        <f>'重度訪問介護'!N38</f>
        <v>249</v>
      </c>
      <c r="K37" s="34">
        <f>'重度訪問介護'!O38</f>
        <v>37984</v>
      </c>
      <c r="L37" s="14">
        <f>'重度訪問介護'!P38</f>
        <v>223</v>
      </c>
      <c r="M37" s="58">
        <f>'重度訪問介護'!Q38</f>
        <v>35469</v>
      </c>
      <c r="N37" s="54"/>
      <c r="O37" s="61" t="s">
        <v>0</v>
      </c>
      <c r="P37" s="46">
        <f>'同行援護'!N38</f>
        <v>320</v>
      </c>
      <c r="Q37" s="47">
        <f>'同行援護'!O38</f>
        <v>9062</v>
      </c>
      <c r="R37" s="14">
        <f>'同行援護'!P38</f>
        <v>319</v>
      </c>
      <c r="S37" s="29">
        <f>'同行援護'!Q38</f>
        <v>8728</v>
      </c>
      <c r="T37" s="33">
        <f>'行動援護'!P38</f>
        <v>38</v>
      </c>
      <c r="U37" s="47">
        <f>'行動援護'!Q38</f>
        <v>1104</v>
      </c>
      <c r="V37" s="17">
        <f>'行動援護'!R38</f>
        <v>55</v>
      </c>
      <c r="W37" s="44">
        <f>'行動援護'!S38</f>
        <v>1482</v>
      </c>
      <c r="X37" s="36">
        <f>'重度障がい者等包括支援'!S38</f>
        <v>0</v>
      </c>
      <c r="Y37" s="50">
        <f>'重度障がい者等包括支援'!T38</f>
        <v>0</v>
      </c>
      <c r="Z37" s="15">
        <f>'重度障がい者等包括支援'!U38</f>
        <v>0</v>
      </c>
      <c r="AA37" s="30">
        <f>'重度障がい者等包括支援'!V38</f>
        <v>0</v>
      </c>
    </row>
    <row r="38" spans="1:27" s="9" customFormat="1" ht="30" customHeight="1">
      <c r="A38" s="8" t="s">
        <v>29</v>
      </c>
      <c r="B38" s="48">
        <f t="shared" si="0"/>
        <v>231</v>
      </c>
      <c r="C38" s="75">
        <f t="shared" si="1"/>
        <v>7143</v>
      </c>
      <c r="D38" s="17">
        <f t="shared" si="2"/>
        <v>237</v>
      </c>
      <c r="E38" s="72">
        <f t="shared" si="3"/>
        <v>7001</v>
      </c>
      <c r="F38" s="33">
        <f>'居宅介護'!R39</f>
        <v>172</v>
      </c>
      <c r="G38" s="34">
        <f>'居宅介護'!S39</f>
        <v>3874</v>
      </c>
      <c r="H38" s="15">
        <f>'居宅介護'!T39</f>
        <v>192</v>
      </c>
      <c r="I38" s="72">
        <f>'居宅介護'!U39</f>
        <v>3701</v>
      </c>
      <c r="J38" s="36">
        <f>'重度訪問介護'!N39</f>
        <v>12</v>
      </c>
      <c r="K38" s="34">
        <f>'重度訪問介護'!O39</f>
        <v>2539</v>
      </c>
      <c r="L38" s="14">
        <f>'重度訪問介護'!P39</f>
        <v>11</v>
      </c>
      <c r="M38" s="58">
        <f>'重度訪問介護'!Q39</f>
        <v>2683</v>
      </c>
      <c r="N38" s="54"/>
      <c r="O38" s="61" t="s">
        <v>29</v>
      </c>
      <c r="P38" s="46">
        <f>'同行援護'!N39</f>
        <v>35</v>
      </c>
      <c r="Q38" s="47">
        <f>'同行援護'!O39</f>
        <v>585</v>
      </c>
      <c r="R38" s="14">
        <f>'同行援護'!P39</f>
        <v>29</v>
      </c>
      <c r="S38" s="29">
        <f>'同行援護'!Q39</f>
        <v>534</v>
      </c>
      <c r="T38" s="33">
        <f>'行動援護'!P39</f>
        <v>12</v>
      </c>
      <c r="U38" s="47">
        <f>'行動援護'!Q39</f>
        <v>145</v>
      </c>
      <c r="V38" s="17">
        <f>'行動援護'!R39</f>
        <v>5</v>
      </c>
      <c r="W38" s="44">
        <f>'行動援護'!S39</f>
        <v>83</v>
      </c>
      <c r="X38" s="36">
        <f>'重度障がい者等包括支援'!S39</f>
        <v>0</v>
      </c>
      <c r="Y38" s="50">
        <f>'重度障がい者等包括支援'!T39</f>
        <v>0</v>
      </c>
      <c r="Z38" s="15">
        <f>'重度障がい者等包括支援'!U39</f>
        <v>0</v>
      </c>
      <c r="AA38" s="30">
        <f>'重度障がい者等包括支援'!V39</f>
        <v>0</v>
      </c>
    </row>
    <row r="39" spans="1:27" s="9" customFormat="1" ht="30" customHeight="1">
      <c r="A39" s="8" t="s">
        <v>30</v>
      </c>
      <c r="B39" s="48">
        <f t="shared" si="0"/>
        <v>499</v>
      </c>
      <c r="C39" s="75">
        <f t="shared" si="1"/>
        <v>18605</v>
      </c>
      <c r="D39" s="17">
        <f t="shared" si="2"/>
        <v>504</v>
      </c>
      <c r="E39" s="72">
        <f t="shared" si="3"/>
        <v>16492</v>
      </c>
      <c r="F39" s="33">
        <f>'居宅介護'!R40</f>
        <v>430</v>
      </c>
      <c r="G39" s="34">
        <f>'居宅介護'!S40</f>
        <v>11515</v>
      </c>
      <c r="H39" s="15">
        <f>'居宅介護'!T40</f>
        <v>433</v>
      </c>
      <c r="I39" s="72">
        <f>'居宅介護'!U40</f>
        <v>12012</v>
      </c>
      <c r="J39" s="36">
        <f>'重度訪問介護'!N40</f>
        <v>17</v>
      </c>
      <c r="K39" s="34">
        <f>'重度訪問介護'!O40</f>
        <v>4046</v>
      </c>
      <c r="L39" s="14">
        <f>'重度訪問介護'!P40</f>
        <v>12</v>
      </c>
      <c r="M39" s="58">
        <f>'重度訪問介護'!Q40</f>
        <v>2213</v>
      </c>
      <c r="N39" s="54"/>
      <c r="O39" s="61" t="s">
        <v>30</v>
      </c>
      <c r="P39" s="46">
        <f>'同行援護'!N40</f>
        <v>46</v>
      </c>
      <c r="Q39" s="47">
        <f>'同行援護'!O40</f>
        <v>2024</v>
      </c>
      <c r="R39" s="14">
        <f>'同行援護'!P40</f>
        <v>50</v>
      </c>
      <c r="S39" s="29">
        <f>'同行援護'!Q40</f>
        <v>1882</v>
      </c>
      <c r="T39" s="33">
        <f>'行動援護'!P40</f>
        <v>2</v>
      </c>
      <c r="U39" s="47">
        <f>'行動援護'!Q40</f>
        <v>68</v>
      </c>
      <c r="V39" s="17">
        <f>'行動援護'!R40</f>
        <v>9</v>
      </c>
      <c r="W39" s="44">
        <f>'行動援護'!S40</f>
        <v>385</v>
      </c>
      <c r="X39" s="36">
        <f>'重度障がい者等包括支援'!S40</f>
        <v>4</v>
      </c>
      <c r="Y39" s="50">
        <f>'重度障がい者等包括支援'!T40</f>
        <v>952</v>
      </c>
      <c r="Z39" s="15">
        <f>'重度障がい者等包括支援'!U40</f>
        <v>0</v>
      </c>
      <c r="AA39" s="30">
        <f>'重度障がい者等包括支援'!V40</f>
        <v>0</v>
      </c>
    </row>
    <row r="40" spans="1:27" s="9" customFormat="1" ht="30" customHeight="1">
      <c r="A40" s="8" t="s">
        <v>31</v>
      </c>
      <c r="B40" s="48">
        <f t="shared" si="0"/>
        <v>189</v>
      </c>
      <c r="C40" s="75">
        <f t="shared" si="1"/>
        <v>3232</v>
      </c>
      <c r="D40" s="17">
        <f t="shared" si="2"/>
        <v>196</v>
      </c>
      <c r="E40" s="72">
        <f t="shared" si="3"/>
        <v>3367</v>
      </c>
      <c r="F40" s="33">
        <f>'居宅介護'!R41</f>
        <v>158</v>
      </c>
      <c r="G40" s="34">
        <f>'居宅介護'!S41</f>
        <v>2141</v>
      </c>
      <c r="H40" s="15">
        <f>'居宅介護'!T41</f>
        <v>164</v>
      </c>
      <c r="I40" s="72">
        <f>'居宅介護'!U41</f>
        <v>2343</v>
      </c>
      <c r="J40" s="36">
        <f>'重度訪問介護'!N41</f>
        <v>6</v>
      </c>
      <c r="K40" s="34">
        <f>'重度訪問介護'!O41</f>
        <v>430</v>
      </c>
      <c r="L40" s="14">
        <f>'重度訪問介護'!P41</f>
        <v>7</v>
      </c>
      <c r="M40" s="58">
        <f>'重度訪問介護'!Q41</f>
        <v>404</v>
      </c>
      <c r="N40" s="54"/>
      <c r="O40" s="61" t="s">
        <v>63</v>
      </c>
      <c r="P40" s="46">
        <f>'同行援護'!N41</f>
        <v>23</v>
      </c>
      <c r="Q40" s="47">
        <f>'同行援護'!O41</f>
        <v>597</v>
      </c>
      <c r="R40" s="14">
        <f>'同行援護'!P41</f>
        <v>24</v>
      </c>
      <c r="S40" s="29">
        <f>'同行援護'!Q41</f>
        <v>604</v>
      </c>
      <c r="T40" s="33">
        <f>'行動援護'!P41</f>
        <v>2</v>
      </c>
      <c r="U40" s="47">
        <f>'行動援護'!Q41</f>
        <v>64</v>
      </c>
      <c r="V40" s="17">
        <f>'行動援護'!R41</f>
        <v>1</v>
      </c>
      <c r="W40" s="44">
        <f>'行動援護'!S41</f>
        <v>16</v>
      </c>
      <c r="X40" s="36">
        <f>'重度障がい者等包括支援'!S41</f>
        <v>0</v>
      </c>
      <c r="Y40" s="50">
        <f>'重度障がい者等包括支援'!T41</f>
        <v>0</v>
      </c>
      <c r="Z40" s="15">
        <f>'重度障がい者等包括支援'!U41</f>
        <v>0</v>
      </c>
      <c r="AA40" s="30">
        <f>'重度障がい者等包括支援'!V41</f>
        <v>0</v>
      </c>
    </row>
    <row r="41" spans="1:27" s="9" customFormat="1" ht="30" customHeight="1">
      <c r="A41" s="8" t="s">
        <v>32</v>
      </c>
      <c r="B41" s="48">
        <f t="shared" si="0"/>
        <v>76</v>
      </c>
      <c r="C41" s="75">
        <f t="shared" si="1"/>
        <v>2448</v>
      </c>
      <c r="D41" s="17">
        <f t="shared" si="2"/>
        <v>60</v>
      </c>
      <c r="E41" s="72">
        <f t="shared" si="3"/>
        <v>1372</v>
      </c>
      <c r="F41" s="33">
        <f>'居宅介護'!R42</f>
        <v>66</v>
      </c>
      <c r="G41" s="34">
        <f>'居宅介護'!S42</f>
        <v>1830</v>
      </c>
      <c r="H41" s="15">
        <f>'居宅介護'!T42</f>
        <v>52</v>
      </c>
      <c r="I41" s="72">
        <f>'居宅介護'!U42</f>
        <v>1189</v>
      </c>
      <c r="J41" s="36">
        <f>'重度訪問介護'!N42</f>
        <v>3</v>
      </c>
      <c r="K41" s="34">
        <f>'重度訪問介護'!O42</f>
        <v>420</v>
      </c>
      <c r="L41" s="14">
        <f>'重度訪問介護'!P42</f>
        <v>1</v>
      </c>
      <c r="M41" s="58">
        <f>'重度訪問介護'!Q42</f>
        <v>22</v>
      </c>
      <c r="N41" s="54"/>
      <c r="O41" s="61" t="s">
        <v>32</v>
      </c>
      <c r="P41" s="46">
        <f>'同行援護'!N42</f>
        <v>7</v>
      </c>
      <c r="Q41" s="47">
        <f>'同行援護'!O42</f>
        <v>198</v>
      </c>
      <c r="R41" s="14">
        <f>'同行援護'!P42</f>
        <v>7</v>
      </c>
      <c r="S41" s="29">
        <f>'同行援護'!Q42</f>
        <v>161</v>
      </c>
      <c r="T41" s="33">
        <f>'行動援護'!P42</f>
        <v>0</v>
      </c>
      <c r="U41" s="47">
        <f>'行動援護'!Q42</f>
        <v>0</v>
      </c>
      <c r="V41" s="17">
        <f>'行動援護'!R42</f>
        <v>0</v>
      </c>
      <c r="W41" s="44">
        <f>'行動援護'!S42</f>
        <v>0</v>
      </c>
      <c r="X41" s="36">
        <f>'重度障がい者等包括支援'!S42</f>
        <v>0</v>
      </c>
      <c r="Y41" s="50">
        <f>'重度障がい者等包括支援'!T42</f>
        <v>0</v>
      </c>
      <c r="Z41" s="15">
        <f>'重度障がい者等包括支援'!U42</f>
        <v>0</v>
      </c>
      <c r="AA41" s="30">
        <f>'重度障がい者等包括支援'!V42</f>
        <v>0</v>
      </c>
    </row>
    <row r="42" spans="1:27" s="9" customFormat="1" ht="30" customHeight="1">
      <c r="A42" s="8" t="s">
        <v>33</v>
      </c>
      <c r="B42" s="48">
        <f t="shared" si="0"/>
        <v>868</v>
      </c>
      <c r="C42" s="75">
        <f t="shared" si="1"/>
        <v>19093</v>
      </c>
      <c r="D42" s="17">
        <f t="shared" si="2"/>
        <v>1046</v>
      </c>
      <c r="E42" s="72">
        <f t="shared" si="3"/>
        <v>18857</v>
      </c>
      <c r="F42" s="33">
        <f>'居宅介護'!R43</f>
        <v>710</v>
      </c>
      <c r="G42" s="34">
        <f>'居宅介護'!S43</f>
        <v>11301</v>
      </c>
      <c r="H42" s="15">
        <f>'居宅介護'!T43</f>
        <v>829</v>
      </c>
      <c r="I42" s="72">
        <f>'居宅介護'!U43</f>
        <v>11145</v>
      </c>
      <c r="J42" s="36">
        <f>'重度訪問介護'!N43</f>
        <v>46</v>
      </c>
      <c r="K42" s="34">
        <f>'重度訪問介護'!O43</f>
        <v>4752</v>
      </c>
      <c r="L42" s="14">
        <f>'重度訪問介護'!P43</f>
        <v>104</v>
      </c>
      <c r="M42" s="58">
        <f>'重度訪問介護'!Q43</f>
        <v>5313</v>
      </c>
      <c r="N42" s="54"/>
      <c r="O42" s="61" t="s">
        <v>33</v>
      </c>
      <c r="P42" s="46">
        <f>'同行援護'!N43</f>
        <v>109</v>
      </c>
      <c r="Q42" s="47">
        <f>'同行援護'!O43</f>
        <v>2955</v>
      </c>
      <c r="R42" s="14">
        <f>'同行援護'!P43</f>
        <v>108</v>
      </c>
      <c r="S42" s="29">
        <f>'同行援護'!Q43</f>
        <v>2267</v>
      </c>
      <c r="T42" s="33">
        <f>'行動援護'!P43</f>
        <v>3</v>
      </c>
      <c r="U42" s="47">
        <f>'行動援護'!Q43</f>
        <v>85</v>
      </c>
      <c r="V42" s="17">
        <f>'行動援護'!R43</f>
        <v>5</v>
      </c>
      <c r="W42" s="44">
        <f>'行動援護'!S43</f>
        <v>132</v>
      </c>
      <c r="X42" s="36">
        <f>'重度障がい者等包括支援'!S43</f>
        <v>0</v>
      </c>
      <c r="Y42" s="50">
        <f>'重度障がい者等包括支援'!T43</f>
        <v>0</v>
      </c>
      <c r="Z42" s="15">
        <f>'重度障がい者等包括支援'!U43</f>
        <v>0</v>
      </c>
      <c r="AA42" s="30">
        <f>'重度障がい者等包括支援'!V43</f>
        <v>0</v>
      </c>
    </row>
    <row r="43" spans="1:27" s="9" customFormat="1" ht="30" customHeight="1">
      <c r="A43" s="8" t="s">
        <v>34</v>
      </c>
      <c r="B43" s="48">
        <f t="shared" si="0"/>
        <v>206</v>
      </c>
      <c r="C43" s="75">
        <f t="shared" si="1"/>
        <v>5452</v>
      </c>
      <c r="D43" s="17">
        <f t="shared" si="2"/>
        <v>222</v>
      </c>
      <c r="E43" s="72">
        <f t="shared" si="3"/>
        <v>5318</v>
      </c>
      <c r="F43" s="33">
        <f>'居宅介護'!R44</f>
        <v>162</v>
      </c>
      <c r="G43" s="34">
        <f>'居宅介護'!S44</f>
        <v>2925</v>
      </c>
      <c r="H43" s="15">
        <f>'居宅介護'!T44</f>
        <v>173</v>
      </c>
      <c r="I43" s="72">
        <f>'居宅介護'!U44</f>
        <v>2628</v>
      </c>
      <c r="J43" s="36">
        <f>'重度訪問介護'!N44</f>
        <v>11</v>
      </c>
      <c r="K43" s="34">
        <f>'重度訪問介護'!O44</f>
        <v>1211</v>
      </c>
      <c r="L43" s="14">
        <f>'重度訪問介護'!P44</f>
        <v>12</v>
      </c>
      <c r="M43" s="58">
        <f>'重度訪問介護'!Q44</f>
        <v>1474</v>
      </c>
      <c r="N43" s="54"/>
      <c r="O43" s="61" t="s">
        <v>34</v>
      </c>
      <c r="P43" s="46">
        <f>'同行援護'!N44</f>
        <v>33</v>
      </c>
      <c r="Q43" s="47">
        <f>'同行援護'!O44</f>
        <v>1316</v>
      </c>
      <c r="R43" s="14">
        <f>'同行援護'!P44</f>
        <v>36</v>
      </c>
      <c r="S43" s="29">
        <f>'同行援護'!Q44</f>
        <v>1211</v>
      </c>
      <c r="T43" s="33">
        <f>'行動援護'!P44</f>
        <v>0</v>
      </c>
      <c r="U43" s="47">
        <f>'行動援護'!Q44</f>
        <v>0</v>
      </c>
      <c r="V43" s="17">
        <f>'行動援護'!R44</f>
        <v>1</v>
      </c>
      <c r="W43" s="44">
        <f>'行動援護'!S44</f>
        <v>5</v>
      </c>
      <c r="X43" s="36">
        <f>'重度障がい者等包括支援'!S44</f>
        <v>0</v>
      </c>
      <c r="Y43" s="50">
        <f>'重度障がい者等包括支援'!T44</f>
        <v>0</v>
      </c>
      <c r="Z43" s="15">
        <f>'重度障がい者等包括支援'!U44</f>
        <v>0</v>
      </c>
      <c r="AA43" s="30">
        <f>'重度障がい者等包括支援'!V44</f>
        <v>0</v>
      </c>
    </row>
    <row r="44" spans="1:27" s="9" customFormat="1" ht="30" customHeight="1">
      <c r="A44" s="8" t="s">
        <v>35</v>
      </c>
      <c r="B44" s="48">
        <f t="shared" si="0"/>
        <v>379</v>
      </c>
      <c r="C44" s="75">
        <f t="shared" si="1"/>
        <v>8333</v>
      </c>
      <c r="D44" s="17">
        <f t="shared" si="2"/>
        <v>359</v>
      </c>
      <c r="E44" s="72">
        <f t="shared" si="3"/>
        <v>7686</v>
      </c>
      <c r="F44" s="33">
        <f>'居宅介護'!R45</f>
        <v>336</v>
      </c>
      <c r="G44" s="34">
        <f>'居宅介護'!S45</f>
        <v>5659</v>
      </c>
      <c r="H44" s="15">
        <f>'居宅介護'!T45</f>
        <v>316</v>
      </c>
      <c r="I44" s="72">
        <f>'居宅介護'!U45</f>
        <v>5405</v>
      </c>
      <c r="J44" s="36">
        <f>'重度訪問介護'!N45</f>
        <v>10</v>
      </c>
      <c r="K44" s="34">
        <f>'重度訪問介護'!O45</f>
        <v>1890</v>
      </c>
      <c r="L44" s="14">
        <f>'重度訪問介護'!P45</f>
        <v>10</v>
      </c>
      <c r="M44" s="58">
        <f>'重度訪問介護'!Q45</f>
        <v>1719</v>
      </c>
      <c r="N44" s="54"/>
      <c r="O44" s="61" t="s">
        <v>35</v>
      </c>
      <c r="P44" s="46">
        <f>'同行援護'!N45</f>
        <v>28</v>
      </c>
      <c r="Q44" s="47">
        <f>'同行援護'!O45</f>
        <v>509</v>
      </c>
      <c r="R44" s="14">
        <f>'同行援護'!P45</f>
        <v>31</v>
      </c>
      <c r="S44" s="29">
        <f>'同行援護'!Q45</f>
        <v>497</v>
      </c>
      <c r="T44" s="33">
        <f>'行動援護'!P45</f>
        <v>5</v>
      </c>
      <c r="U44" s="47">
        <f>'行動援護'!Q45</f>
        <v>275</v>
      </c>
      <c r="V44" s="17">
        <f>'行動援護'!R45</f>
        <v>2</v>
      </c>
      <c r="W44" s="44">
        <f>'行動援護'!S45</f>
        <v>65</v>
      </c>
      <c r="X44" s="36">
        <f>'重度障がい者等包括支援'!S45</f>
        <v>0</v>
      </c>
      <c r="Y44" s="50">
        <f>'重度障がい者等包括支援'!T45</f>
        <v>0</v>
      </c>
      <c r="Z44" s="15">
        <f>'重度障がい者等包括支援'!U45</f>
        <v>0</v>
      </c>
      <c r="AA44" s="30">
        <f>'重度障がい者等包括支援'!V45</f>
        <v>0</v>
      </c>
    </row>
    <row r="45" spans="1:27" s="9" customFormat="1" ht="30" customHeight="1">
      <c r="A45" s="8" t="s">
        <v>36</v>
      </c>
      <c r="B45" s="48">
        <f t="shared" si="0"/>
        <v>232</v>
      </c>
      <c r="C45" s="75">
        <f t="shared" si="1"/>
        <v>5924</v>
      </c>
      <c r="D45" s="17">
        <f t="shared" si="2"/>
        <v>224</v>
      </c>
      <c r="E45" s="72">
        <f t="shared" si="3"/>
        <v>5250</v>
      </c>
      <c r="F45" s="33">
        <f>'居宅介護'!R46</f>
        <v>186</v>
      </c>
      <c r="G45" s="34">
        <f>'居宅介護'!S46</f>
        <v>3272</v>
      </c>
      <c r="H45" s="15">
        <f>'居宅介護'!T46</f>
        <v>175</v>
      </c>
      <c r="I45" s="72">
        <f>'居宅介護'!U46</f>
        <v>2658</v>
      </c>
      <c r="J45" s="36">
        <f>'重度訪問介護'!N46</f>
        <v>10</v>
      </c>
      <c r="K45" s="34">
        <f>'重度訪問介護'!O46</f>
        <v>1474</v>
      </c>
      <c r="L45" s="14">
        <f>'重度訪問介護'!P46</f>
        <v>8</v>
      </c>
      <c r="M45" s="58">
        <f>'重度訪問介護'!Q46</f>
        <v>1318</v>
      </c>
      <c r="N45" s="54"/>
      <c r="O45" s="61" t="s">
        <v>36</v>
      </c>
      <c r="P45" s="46">
        <f>'同行援護'!N46</f>
        <v>23</v>
      </c>
      <c r="Q45" s="47">
        <f>'同行援護'!O46</f>
        <v>621</v>
      </c>
      <c r="R45" s="14">
        <f>'同行援護'!P46</f>
        <v>21</v>
      </c>
      <c r="S45" s="29">
        <f>'同行援護'!Q46</f>
        <v>563</v>
      </c>
      <c r="T45" s="33">
        <f>'行動援護'!P46</f>
        <v>13</v>
      </c>
      <c r="U45" s="47">
        <f>'行動援護'!Q46</f>
        <v>557</v>
      </c>
      <c r="V45" s="17">
        <f>'行動援護'!R46</f>
        <v>20</v>
      </c>
      <c r="W45" s="44">
        <f>'行動援護'!S46</f>
        <v>711</v>
      </c>
      <c r="X45" s="36">
        <f>'重度障がい者等包括支援'!S46</f>
        <v>0</v>
      </c>
      <c r="Y45" s="50">
        <f>'重度障がい者等包括支援'!T46</f>
        <v>0</v>
      </c>
      <c r="Z45" s="15">
        <f>'重度障がい者等包括支援'!U46</f>
        <v>0</v>
      </c>
      <c r="AA45" s="30">
        <f>'重度障がい者等包括支援'!V46</f>
        <v>0</v>
      </c>
    </row>
    <row r="46" spans="1:27" s="9" customFormat="1" ht="30" customHeight="1">
      <c r="A46" s="8" t="s">
        <v>37</v>
      </c>
      <c r="B46" s="48">
        <f t="shared" si="0"/>
        <v>242</v>
      </c>
      <c r="C46" s="75">
        <f t="shared" si="1"/>
        <v>4891</v>
      </c>
      <c r="D46" s="17">
        <f t="shared" si="2"/>
        <v>195</v>
      </c>
      <c r="E46" s="72">
        <f t="shared" si="3"/>
        <v>4309</v>
      </c>
      <c r="F46" s="33">
        <f>'居宅介護'!R47</f>
        <v>196</v>
      </c>
      <c r="G46" s="34">
        <f>'居宅介護'!S47</f>
        <v>3231</v>
      </c>
      <c r="H46" s="15">
        <f>'居宅介護'!T47</f>
        <v>158</v>
      </c>
      <c r="I46" s="72">
        <f>'居宅介護'!U47</f>
        <v>2911</v>
      </c>
      <c r="J46" s="36">
        <f>'重度訪問介護'!N47</f>
        <v>1</v>
      </c>
      <c r="K46" s="34">
        <f>'重度訪問介護'!O47</f>
        <v>25</v>
      </c>
      <c r="L46" s="14">
        <f>'重度訪問介護'!P47</f>
        <v>1</v>
      </c>
      <c r="M46" s="58">
        <f>'重度訪問介護'!Q47</f>
        <v>32</v>
      </c>
      <c r="N46" s="54"/>
      <c r="O46" s="61" t="s">
        <v>37</v>
      </c>
      <c r="P46" s="46">
        <f>'同行援護'!N47</f>
        <v>33</v>
      </c>
      <c r="Q46" s="47">
        <f>'同行援護'!O47</f>
        <v>863</v>
      </c>
      <c r="R46" s="14">
        <f>'同行援護'!P47</f>
        <v>25</v>
      </c>
      <c r="S46" s="29">
        <f>'同行援護'!Q47</f>
        <v>862</v>
      </c>
      <c r="T46" s="33">
        <f>'行動援護'!P47</f>
        <v>12</v>
      </c>
      <c r="U46" s="47">
        <f>'行動援護'!Q47</f>
        <v>772</v>
      </c>
      <c r="V46" s="17">
        <f>'行動援護'!R47</f>
        <v>11</v>
      </c>
      <c r="W46" s="44">
        <f>'行動援護'!S47</f>
        <v>504</v>
      </c>
      <c r="X46" s="36">
        <f>'重度障がい者等包括支援'!S47</f>
        <v>0</v>
      </c>
      <c r="Y46" s="50">
        <f>'重度障がい者等包括支援'!T47</f>
        <v>0</v>
      </c>
      <c r="Z46" s="15">
        <f>'重度障がい者等包括支援'!U47</f>
        <v>0</v>
      </c>
      <c r="AA46" s="30">
        <f>'重度障がい者等包括支援'!V47</f>
        <v>0</v>
      </c>
    </row>
    <row r="47" spans="1:27" s="9" customFormat="1" ht="30" customHeight="1">
      <c r="A47" s="8" t="s">
        <v>38</v>
      </c>
      <c r="B47" s="48">
        <f t="shared" si="0"/>
        <v>102</v>
      </c>
      <c r="C47" s="75">
        <f t="shared" si="1"/>
        <v>3176</v>
      </c>
      <c r="D47" s="17">
        <f t="shared" si="2"/>
        <v>84</v>
      </c>
      <c r="E47" s="72">
        <f t="shared" si="3"/>
        <v>2077</v>
      </c>
      <c r="F47" s="33">
        <f>'居宅介護'!R48</f>
        <v>73</v>
      </c>
      <c r="G47" s="34">
        <f>'居宅介護'!S48</f>
        <v>1660</v>
      </c>
      <c r="H47" s="15">
        <f>'居宅介護'!T48</f>
        <v>60</v>
      </c>
      <c r="I47" s="72">
        <f>'居宅介護'!U48</f>
        <v>846</v>
      </c>
      <c r="J47" s="36">
        <f>'重度訪問介護'!N48</f>
        <v>12</v>
      </c>
      <c r="K47" s="34">
        <f>'重度訪問介護'!O48</f>
        <v>1210</v>
      </c>
      <c r="L47" s="14">
        <f>'重度訪問介護'!P48</f>
        <v>13</v>
      </c>
      <c r="M47" s="58">
        <f>'重度訪問介護'!Q48</f>
        <v>1022</v>
      </c>
      <c r="N47" s="54"/>
      <c r="O47" s="61" t="s">
        <v>38</v>
      </c>
      <c r="P47" s="46">
        <f>'同行援護'!N48</f>
        <v>17</v>
      </c>
      <c r="Q47" s="47">
        <f>'同行援護'!O48</f>
        <v>306</v>
      </c>
      <c r="R47" s="14">
        <f>'同行援護'!P48</f>
        <v>11</v>
      </c>
      <c r="S47" s="29">
        <f>'同行援護'!Q48</f>
        <v>209</v>
      </c>
      <c r="T47" s="33">
        <f>'行動援護'!P48</f>
        <v>0</v>
      </c>
      <c r="U47" s="47">
        <f>'行動援護'!Q48</f>
        <v>0</v>
      </c>
      <c r="V47" s="17">
        <f>'行動援護'!R48</f>
        <v>0</v>
      </c>
      <c r="W47" s="44">
        <f>'行動援護'!S48</f>
        <v>0</v>
      </c>
      <c r="X47" s="36">
        <f>'重度障がい者等包括支援'!S48</f>
        <v>0</v>
      </c>
      <c r="Y47" s="50">
        <f>'重度障がい者等包括支援'!T48</f>
        <v>0</v>
      </c>
      <c r="Z47" s="15">
        <f>'重度障がい者等包括支援'!U48</f>
        <v>0</v>
      </c>
      <c r="AA47" s="30">
        <f>'重度障がい者等包括支援'!V48</f>
        <v>0</v>
      </c>
    </row>
    <row r="48" spans="1:27" s="9" customFormat="1" ht="30" customHeight="1">
      <c r="A48" s="8" t="s">
        <v>39</v>
      </c>
      <c r="B48" s="48">
        <f t="shared" si="0"/>
        <v>49</v>
      </c>
      <c r="C48" s="75">
        <f t="shared" si="1"/>
        <v>1241</v>
      </c>
      <c r="D48" s="17">
        <f t="shared" si="2"/>
        <v>33</v>
      </c>
      <c r="E48" s="72">
        <f t="shared" si="3"/>
        <v>632</v>
      </c>
      <c r="F48" s="33">
        <f>'居宅介護'!R49</f>
        <v>44</v>
      </c>
      <c r="G48" s="34">
        <f>'居宅介護'!S49</f>
        <v>851</v>
      </c>
      <c r="H48" s="15">
        <f>'居宅介護'!T49</f>
        <v>29</v>
      </c>
      <c r="I48" s="72">
        <f>'居宅介護'!U49</f>
        <v>486</v>
      </c>
      <c r="J48" s="36">
        <f>'重度訪問介護'!N49</f>
        <v>1</v>
      </c>
      <c r="K48" s="34">
        <f>'重度訪問介護'!O49</f>
        <v>219</v>
      </c>
      <c r="L48" s="14">
        <f>'重度訪問介護'!P49</f>
        <v>0</v>
      </c>
      <c r="M48" s="58">
        <f>'重度訪問介護'!Q49</f>
        <v>0</v>
      </c>
      <c r="N48" s="54"/>
      <c r="O48" s="61" t="s">
        <v>39</v>
      </c>
      <c r="P48" s="46">
        <f>'同行援護'!N49</f>
        <v>4</v>
      </c>
      <c r="Q48" s="47">
        <f>'同行援護'!O49</f>
        <v>171</v>
      </c>
      <c r="R48" s="14">
        <f>'同行援護'!P49</f>
        <v>4</v>
      </c>
      <c r="S48" s="29">
        <f>'同行援護'!Q49</f>
        <v>146</v>
      </c>
      <c r="T48" s="33">
        <f>'行動援護'!P49</f>
        <v>0</v>
      </c>
      <c r="U48" s="47">
        <f>'行動援護'!Q49</f>
        <v>0</v>
      </c>
      <c r="V48" s="17">
        <f>'行動援護'!R49</f>
        <v>0</v>
      </c>
      <c r="W48" s="44">
        <f>'行動援護'!S49</f>
        <v>0</v>
      </c>
      <c r="X48" s="36">
        <f>'重度障がい者等包括支援'!S49</f>
        <v>0</v>
      </c>
      <c r="Y48" s="50">
        <f>'重度障がい者等包括支援'!T49</f>
        <v>0</v>
      </c>
      <c r="Z48" s="15">
        <f>'重度障がい者等包括支援'!U49</f>
        <v>0</v>
      </c>
      <c r="AA48" s="30">
        <f>'重度障がい者等包括支援'!V49</f>
        <v>0</v>
      </c>
    </row>
    <row r="49" spans="1:27" s="9" customFormat="1" ht="30" customHeight="1" thickBot="1">
      <c r="A49" s="10" t="s">
        <v>40</v>
      </c>
      <c r="B49" s="76">
        <f t="shared" si="0"/>
        <v>81</v>
      </c>
      <c r="C49" s="77">
        <f t="shared" si="1"/>
        <v>1876</v>
      </c>
      <c r="D49" s="18">
        <f t="shared" si="2"/>
        <v>62</v>
      </c>
      <c r="E49" s="73">
        <f t="shared" si="3"/>
        <v>1269</v>
      </c>
      <c r="F49" s="33">
        <f>'居宅介護'!R50</f>
        <v>62</v>
      </c>
      <c r="G49" s="34">
        <f>'居宅介護'!S50</f>
        <v>1361</v>
      </c>
      <c r="H49" s="16">
        <f>'居宅介護'!T50</f>
        <v>51</v>
      </c>
      <c r="I49" s="73">
        <f>'居宅介護'!U50</f>
        <v>984</v>
      </c>
      <c r="J49" s="36">
        <f>'重度訪問介護'!N50</f>
        <v>0</v>
      </c>
      <c r="K49" s="34">
        <f>'重度訪問介護'!O50</f>
        <v>0</v>
      </c>
      <c r="L49" s="14">
        <f>'重度訪問介護'!P50</f>
        <v>1</v>
      </c>
      <c r="M49" s="58">
        <f>'重度訪問介護'!Q50</f>
        <v>3</v>
      </c>
      <c r="N49" s="54"/>
      <c r="O49" s="62" t="s">
        <v>40</v>
      </c>
      <c r="P49" s="46">
        <f>'同行援護'!N50</f>
        <v>11</v>
      </c>
      <c r="Q49" s="47">
        <f>'同行援護'!O50</f>
        <v>263</v>
      </c>
      <c r="R49" s="14">
        <f>'同行援護'!P50</f>
        <v>7</v>
      </c>
      <c r="S49" s="29">
        <f>'同行援護'!Q50</f>
        <v>217</v>
      </c>
      <c r="T49" s="33">
        <f>'行動援護'!P50</f>
        <v>8</v>
      </c>
      <c r="U49" s="47">
        <f>'行動援護'!Q50</f>
        <v>252</v>
      </c>
      <c r="V49" s="18">
        <f>'行動援護'!R50</f>
        <v>3</v>
      </c>
      <c r="W49" s="45">
        <f>'行動援護'!S50</f>
        <v>65</v>
      </c>
      <c r="X49" s="78">
        <f>'重度障がい者等包括支援'!S50</f>
        <v>0</v>
      </c>
      <c r="Y49" s="79">
        <f>'重度障がい者等包括支援'!T50</f>
        <v>0</v>
      </c>
      <c r="Z49" s="16">
        <f>'重度障がい者等包括支援'!U50</f>
        <v>0</v>
      </c>
      <c r="AA49" s="31">
        <f>'重度障がい者等包括支援'!V50</f>
        <v>0</v>
      </c>
    </row>
    <row r="50" spans="1:27" s="11" customFormat="1" ht="46.5" customHeight="1" thickBot="1">
      <c r="A50" s="37" t="s">
        <v>43</v>
      </c>
      <c r="B50" s="38">
        <f>SUM(B7:B49)</f>
        <v>38106</v>
      </c>
      <c r="C50" s="39">
        <f aca="true" t="shared" si="4" ref="C50:K50">SUM(C7:C49)</f>
        <v>1147904</v>
      </c>
      <c r="D50" s="38">
        <f>SUM(D7:D49)</f>
        <v>36570.2</v>
      </c>
      <c r="E50" s="40">
        <f>SUM(E7:E49)</f>
        <v>1096224</v>
      </c>
      <c r="F50" s="41">
        <f t="shared" si="4"/>
        <v>30103</v>
      </c>
      <c r="G50" s="39">
        <f t="shared" si="4"/>
        <v>577743</v>
      </c>
      <c r="H50" s="42">
        <f>SUM(H7:H49)</f>
        <v>29124.2</v>
      </c>
      <c r="I50" s="64">
        <f>SUM(I7:I49)</f>
        <v>563224</v>
      </c>
      <c r="J50" s="43">
        <f t="shared" si="4"/>
        <v>2967</v>
      </c>
      <c r="K50" s="39">
        <f t="shared" si="4"/>
        <v>440033</v>
      </c>
      <c r="L50" s="38">
        <f>SUM(L7:L49)</f>
        <v>2863</v>
      </c>
      <c r="M50" s="59">
        <f>SUM(M7:M49)</f>
        <v>415895</v>
      </c>
      <c r="N50" s="55"/>
      <c r="O50" s="63" t="s">
        <v>43</v>
      </c>
      <c r="P50" s="38">
        <f aca="true" t="shared" si="5" ref="P50:Y50">SUM(P7:P49)</f>
        <v>3937</v>
      </c>
      <c r="Q50" s="39">
        <f t="shared" si="5"/>
        <v>102402</v>
      </c>
      <c r="R50" s="38">
        <f>SUM(R7:R49)</f>
        <v>3587</v>
      </c>
      <c r="S50" s="40">
        <f>SUM(S7:S49)</f>
        <v>92406</v>
      </c>
      <c r="T50" s="41">
        <f t="shared" si="5"/>
        <v>1083</v>
      </c>
      <c r="U50" s="39">
        <f t="shared" si="5"/>
        <v>24789</v>
      </c>
      <c r="V50" s="42">
        <f>SUM(V7:V49)</f>
        <v>990</v>
      </c>
      <c r="W50" s="64">
        <f>SUM(W7:W49)</f>
        <v>23423</v>
      </c>
      <c r="X50" s="65">
        <f t="shared" si="5"/>
        <v>16</v>
      </c>
      <c r="Y50" s="66">
        <f t="shared" si="5"/>
        <v>2937</v>
      </c>
      <c r="Z50" s="42">
        <f>SUM(Z7:Z49)</f>
        <v>6</v>
      </c>
      <c r="AA50" s="67">
        <f>SUM(AA7:AA49)</f>
        <v>1276</v>
      </c>
    </row>
    <row r="51" spans="1:27" s="11" customFormat="1" ht="46.5" customHeight="1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3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</row>
    <row r="52" spans="1:27" s="11" customFormat="1" ht="46.5" customHeight="1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3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</row>
    <row r="53" spans="1:27" s="11" customFormat="1" ht="46.5" customHeight="1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</row>
    <row r="54" spans="1:27" s="11" customFormat="1" ht="46.5" customHeight="1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3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</row>
    <row r="55" spans="1:27" s="11" customFormat="1" ht="46.5" customHeight="1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3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</row>
    <row r="56" spans="1:27" s="11" customFormat="1" ht="46.5" customHeight="1">
      <c r="A56" s="163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3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</row>
    <row r="57" spans="1:27" s="11" customFormat="1" ht="46.5" customHeight="1">
      <c r="A57" s="163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55"/>
      <c r="O57" s="163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</row>
    <row r="58" spans="1:15" ht="24" customHeight="1">
      <c r="A58" s="3"/>
      <c r="B58" s="1"/>
      <c r="C58" s="1"/>
      <c r="D58" s="56"/>
      <c r="E58" s="56"/>
      <c r="F58" s="1"/>
      <c r="G58" s="56"/>
      <c r="H58" s="56"/>
      <c r="I58" s="56"/>
      <c r="J58" s="1"/>
      <c r="K58" s="56"/>
      <c r="L58" s="56"/>
      <c r="M58" s="56"/>
      <c r="N58" s="23"/>
      <c r="O58" s="2"/>
    </row>
    <row r="59" ht="13.5">
      <c r="N59" s="23"/>
    </row>
    <row r="60" ht="13.5">
      <c r="N60" s="23"/>
    </row>
    <row r="63" spans="2:5" ht="18.75">
      <c r="B63" s="162"/>
      <c r="C63" s="162"/>
      <c r="D63" s="162"/>
      <c r="E63" s="162"/>
    </row>
    <row r="64" spans="2:5" ht="18.75">
      <c r="B64" s="162"/>
      <c r="C64" s="162"/>
      <c r="D64" s="162"/>
      <c r="E64" s="162"/>
    </row>
    <row r="65" spans="2:5" ht="18.75">
      <c r="B65" s="162"/>
      <c r="C65" s="162"/>
      <c r="D65" s="162"/>
      <c r="E65" s="162"/>
    </row>
    <row r="66" spans="2:5" ht="18.75">
      <c r="B66" s="162"/>
      <c r="C66" s="162"/>
      <c r="D66" s="162"/>
      <c r="E66" s="162"/>
    </row>
    <row r="67" spans="2:5" ht="18.75">
      <c r="B67" s="162"/>
      <c r="C67" s="162"/>
      <c r="D67" s="162"/>
      <c r="E67" s="162"/>
    </row>
    <row r="68" spans="2:5" ht="18.75">
      <c r="B68" s="162"/>
      <c r="C68" s="162"/>
      <c r="D68" s="162"/>
      <c r="E68" s="162"/>
    </row>
    <row r="69" spans="2:5" ht="18.75">
      <c r="B69" s="162"/>
      <c r="C69" s="162"/>
      <c r="D69" s="162"/>
      <c r="E69" s="162"/>
    </row>
    <row r="70" spans="2:5" ht="18.75">
      <c r="B70" s="162"/>
      <c r="C70" s="162"/>
      <c r="D70" s="162"/>
      <c r="E70" s="162"/>
    </row>
    <row r="71" spans="2:5" ht="18.75">
      <c r="B71" s="162"/>
      <c r="C71" s="162"/>
      <c r="D71" s="162"/>
      <c r="E71" s="162"/>
    </row>
    <row r="72" spans="2:5" ht="18.75">
      <c r="B72" s="162"/>
      <c r="C72" s="162"/>
      <c r="D72" s="162"/>
      <c r="E72" s="162"/>
    </row>
    <row r="73" spans="2:5" ht="18.75">
      <c r="B73" s="162"/>
      <c r="C73" s="162"/>
      <c r="D73" s="162"/>
      <c r="E73" s="162"/>
    </row>
    <row r="74" spans="2:5" ht="18.75">
      <c r="B74" s="162"/>
      <c r="C74" s="162"/>
      <c r="D74" s="162"/>
      <c r="E74" s="162"/>
    </row>
    <row r="75" spans="2:5" ht="18.75">
      <c r="B75" s="162"/>
      <c r="C75" s="162"/>
      <c r="D75" s="162"/>
      <c r="E75" s="162"/>
    </row>
    <row r="76" spans="2:5" ht="18.75">
      <c r="B76" s="162"/>
      <c r="C76" s="162"/>
      <c r="D76" s="162"/>
      <c r="E76" s="162"/>
    </row>
    <row r="77" spans="2:5" ht="18.75">
      <c r="B77" s="162"/>
      <c r="C77" s="162"/>
      <c r="D77" s="162"/>
      <c r="E77" s="162"/>
    </row>
    <row r="78" spans="2:5" ht="18.75">
      <c r="B78" s="13"/>
      <c r="C78" s="13"/>
      <c r="D78" s="13"/>
      <c r="E78" s="13"/>
    </row>
    <row r="79" spans="2:5" ht="18.75">
      <c r="B79" s="13"/>
      <c r="C79" s="13"/>
      <c r="D79" s="13"/>
      <c r="E79" s="13"/>
    </row>
    <row r="80" spans="2:5" ht="18.75">
      <c r="B80" s="13"/>
      <c r="C80" s="13"/>
      <c r="D80" s="13"/>
      <c r="E80" s="13"/>
    </row>
    <row r="81" spans="2:5" ht="18.75">
      <c r="B81" s="13"/>
      <c r="C81" s="13"/>
      <c r="D81" s="13"/>
      <c r="E81" s="13"/>
    </row>
    <row r="82" spans="2:5" ht="18.75">
      <c r="B82" s="13"/>
      <c r="C82" s="13"/>
      <c r="D82" s="13"/>
      <c r="E82" s="13"/>
    </row>
    <row r="83" spans="2:5" ht="18.75">
      <c r="B83" s="13"/>
      <c r="C83" s="13"/>
      <c r="D83" s="13"/>
      <c r="E83" s="13"/>
    </row>
    <row r="84" spans="2:5" ht="18.75">
      <c r="B84" s="13"/>
      <c r="C84" s="13"/>
      <c r="D84" s="13"/>
      <c r="E84" s="13"/>
    </row>
    <row r="85" spans="2:5" ht="18.75">
      <c r="B85" s="13"/>
      <c r="C85" s="13"/>
      <c r="D85" s="13"/>
      <c r="E85" s="13"/>
    </row>
    <row r="86" spans="2:5" ht="18.75">
      <c r="B86" s="13"/>
      <c r="C86" s="13"/>
      <c r="D86" s="13"/>
      <c r="E86" s="13"/>
    </row>
    <row r="87" spans="2:5" ht="18.75">
      <c r="B87" s="13"/>
      <c r="C87" s="13"/>
      <c r="D87" s="13"/>
      <c r="E87" s="13"/>
    </row>
    <row r="88" spans="2:5" ht="18.75">
      <c r="B88" s="13"/>
      <c r="C88" s="13"/>
      <c r="D88" s="13"/>
      <c r="E88" s="13"/>
    </row>
    <row r="89" spans="2:5" ht="18.75">
      <c r="B89" s="13"/>
      <c r="C89" s="13"/>
      <c r="D89" s="13"/>
      <c r="E89" s="13"/>
    </row>
    <row r="90" spans="2:5" ht="18.75">
      <c r="B90" s="13"/>
      <c r="C90" s="13"/>
      <c r="D90" s="13"/>
      <c r="E90" s="13"/>
    </row>
    <row r="91" spans="2:5" ht="18.75">
      <c r="B91" s="13"/>
      <c r="C91" s="13"/>
      <c r="D91" s="13"/>
      <c r="E91" s="13"/>
    </row>
    <row r="92" spans="2:5" ht="18.75">
      <c r="B92" s="13"/>
      <c r="C92" s="13"/>
      <c r="D92" s="13"/>
      <c r="E92" s="13"/>
    </row>
    <row r="93" spans="2:5" ht="18.75">
      <c r="B93" s="13"/>
      <c r="C93" s="13"/>
      <c r="D93" s="13"/>
      <c r="E93" s="13"/>
    </row>
    <row r="94" spans="2:5" ht="18.75">
      <c r="B94" s="13"/>
      <c r="C94" s="13"/>
      <c r="D94" s="13"/>
      <c r="E94" s="13"/>
    </row>
    <row r="95" spans="2:5" ht="18.75">
      <c r="B95" s="13"/>
      <c r="C95" s="13"/>
      <c r="D95" s="13"/>
      <c r="E95" s="13"/>
    </row>
    <row r="96" spans="2:5" ht="18.75">
      <c r="B96" s="13"/>
      <c r="C96" s="13"/>
      <c r="D96" s="13"/>
      <c r="E96" s="13"/>
    </row>
    <row r="97" spans="2:5" ht="18.75">
      <c r="B97" s="13"/>
      <c r="C97" s="13"/>
      <c r="D97" s="13"/>
      <c r="E97" s="13"/>
    </row>
    <row r="98" spans="2:5" ht="18.75">
      <c r="B98" s="13"/>
      <c r="C98" s="13"/>
      <c r="D98" s="13"/>
      <c r="E98" s="13"/>
    </row>
    <row r="99" spans="2:5" ht="18.75">
      <c r="B99" s="13"/>
      <c r="C99" s="13"/>
      <c r="D99" s="13"/>
      <c r="E99" s="13"/>
    </row>
    <row r="100" spans="2:5" ht="18.75">
      <c r="B100" s="13"/>
      <c r="C100" s="13"/>
      <c r="D100" s="13"/>
      <c r="E100" s="13"/>
    </row>
    <row r="101" spans="2:5" ht="18.75">
      <c r="B101" s="13"/>
      <c r="C101" s="13"/>
      <c r="D101" s="13"/>
      <c r="E101" s="13"/>
    </row>
    <row r="102" spans="2:5" ht="18.75">
      <c r="B102" s="13"/>
      <c r="C102" s="13"/>
      <c r="D102" s="13"/>
      <c r="E102" s="13"/>
    </row>
    <row r="103" spans="2:5" ht="18.75">
      <c r="B103" s="13"/>
      <c r="C103" s="13"/>
      <c r="D103" s="13"/>
      <c r="E103" s="13"/>
    </row>
    <row r="104" spans="2:5" ht="18.75">
      <c r="B104" s="13"/>
      <c r="C104" s="13"/>
      <c r="D104" s="13"/>
      <c r="E104" s="13"/>
    </row>
    <row r="105" spans="2:5" ht="18.75">
      <c r="B105" s="13"/>
      <c r="C105" s="13"/>
      <c r="D105" s="13"/>
      <c r="E105" s="13"/>
    </row>
  </sheetData>
  <sheetProtection/>
  <mergeCells count="22">
    <mergeCell ref="X3:AA3"/>
    <mergeCell ref="X5:Y5"/>
    <mergeCell ref="Z5:AA5"/>
    <mergeCell ref="J5:K5"/>
    <mergeCell ref="L5:M5"/>
    <mergeCell ref="T5:U5"/>
    <mergeCell ref="X4:AA4"/>
    <mergeCell ref="J3:M3"/>
    <mergeCell ref="P4:S4"/>
    <mergeCell ref="V5:W5"/>
    <mergeCell ref="R5:S5"/>
    <mergeCell ref="T4:W4"/>
    <mergeCell ref="H5:I5"/>
    <mergeCell ref="O4:O6"/>
    <mergeCell ref="P5:Q5"/>
    <mergeCell ref="F4:I4"/>
    <mergeCell ref="A4:A6"/>
    <mergeCell ref="B4:E4"/>
    <mergeCell ref="J4:M4"/>
    <mergeCell ref="B5:C5"/>
    <mergeCell ref="D5:E5"/>
    <mergeCell ref="F5:G5"/>
  </mergeCells>
  <printOptions horizontalCentered="1"/>
  <pageMargins left="0.31496062992125984" right="0.31496062992125984" top="0.7480314960629921" bottom="0.7480314960629921" header="0.31496062992125984" footer="0.31496062992125984"/>
  <pageSetup fitToWidth="2" horizontalDpi="600" verticalDpi="600" orientation="portrait" paperSize="9" scale="40" r:id="rId2"/>
  <colBreaks count="1" manualBreakCount="1">
    <brk id="13" max="5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BreakPreview" zoomScale="80" zoomScaleNormal="75" zoomScaleSheetLayoutView="80" zoomScalePageLayoutView="0" workbookViewId="0" topLeftCell="A1">
      <pane xSplit="1" ySplit="7" topLeftCell="M2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R1" sqref="R1:U16384"/>
    </sheetView>
  </sheetViews>
  <sheetFormatPr defaultColWidth="9.00390625" defaultRowHeight="13.5"/>
  <cols>
    <col min="1" max="1" width="20.625" style="81" customWidth="1"/>
    <col min="2" max="2" width="13.00390625" style="81" bestFit="1" customWidth="1"/>
    <col min="3" max="3" width="17.625" style="81" bestFit="1" customWidth="1"/>
    <col min="4" max="4" width="12.00390625" style="81" bestFit="1" customWidth="1"/>
    <col min="5" max="5" width="15.75390625" style="81" bestFit="1" customWidth="1"/>
    <col min="6" max="6" width="13.00390625" style="81" bestFit="1" customWidth="1"/>
    <col min="7" max="7" width="15.75390625" style="81" bestFit="1" customWidth="1"/>
    <col min="8" max="8" width="12.00390625" style="81" bestFit="1" customWidth="1"/>
    <col min="9" max="9" width="15.75390625" style="81" bestFit="1" customWidth="1"/>
    <col min="10" max="10" width="12.00390625" style="81" bestFit="1" customWidth="1"/>
    <col min="11" max="11" width="15.75390625" style="81" bestFit="1" customWidth="1"/>
    <col min="12" max="12" width="12.00390625" style="81" bestFit="1" customWidth="1"/>
    <col min="13" max="13" width="15.75390625" style="81" bestFit="1" customWidth="1"/>
    <col min="14" max="14" width="13.00390625" style="81" bestFit="1" customWidth="1"/>
    <col min="15" max="15" width="15.75390625" style="81" bestFit="1" customWidth="1"/>
    <col min="16" max="16" width="12.00390625" style="81" bestFit="1" customWidth="1"/>
    <col min="17" max="17" width="15.75390625" style="81" bestFit="1" customWidth="1"/>
    <col min="18" max="19" width="15.75390625" style="81" hidden="1" customWidth="1"/>
    <col min="20" max="21" width="0" style="81" hidden="1" customWidth="1"/>
    <col min="22" max="16384" width="9.00390625" style="81" customWidth="1"/>
  </cols>
  <sheetData>
    <row r="1" ht="33" customHeight="1">
      <c r="A1" s="80" t="s">
        <v>72</v>
      </c>
    </row>
    <row r="2" spans="1:5" ht="31.5" customHeight="1">
      <c r="A2" s="82" t="s">
        <v>60</v>
      </c>
      <c r="B2" s="83"/>
      <c r="C2" s="83"/>
      <c r="D2" s="83"/>
      <c r="E2" s="83"/>
    </row>
    <row r="3" spans="1:19" s="83" customFormat="1" ht="27.75" customHeight="1" thickBot="1">
      <c r="A3" s="84"/>
      <c r="B3" s="84"/>
      <c r="C3" s="84"/>
      <c r="D3" s="84"/>
      <c r="E3" s="84"/>
      <c r="I3" s="84"/>
      <c r="K3" s="247"/>
      <c r="L3" s="249"/>
      <c r="M3" s="249"/>
      <c r="N3" s="247"/>
      <c r="O3" s="247"/>
      <c r="P3" s="247"/>
      <c r="Q3" s="247"/>
      <c r="R3" s="85"/>
      <c r="S3" s="85"/>
    </row>
    <row r="4" spans="1:19" s="83" customFormat="1" ht="47.25" customHeight="1" thickBot="1">
      <c r="A4" s="231" t="s">
        <v>42</v>
      </c>
      <c r="B4" s="244" t="s">
        <v>48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6"/>
      <c r="R4" s="87"/>
      <c r="S4" s="87"/>
    </row>
    <row r="5" spans="1:19" s="83" customFormat="1" ht="47.25" customHeight="1" thickBot="1">
      <c r="A5" s="232"/>
      <c r="B5" s="239" t="s">
        <v>49</v>
      </c>
      <c r="C5" s="240"/>
      <c r="D5" s="241"/>
      <c r="E5" s="241"/>
      <c r="F5" s="242" t="s">
        <v>50</v>
      </c>
      <c r="G5" s="240"/>
      <c r="H5" s="241"/>
      <c r="I5" s="243"/>
      <c r="J5" s="242" t="s">
        <v>51</v>
      </c>
      <c r="K5" s="240"/>
      <c r="L5" s="241"/>
      <c r="M5" s="243"/>
      <c r="N5" s="251" t="s">
        <v>54</v>
      </c>
      <c r="O5" s="252"/>
      <c r="P5" s="253"/>
      <c r="Q5" s="254"/>
      <c r="R5" s="87"/>
      <c r="S5" s="87"/>
    </row>
    <row r="6" spans="1:19" s="83" customFormat="1" ht="73.5" customHeight="1">
      <c r="A6" s="233"/>
      <c r="B6" s="237" t="s">
        <v>74</v>
      </c>
      <c r="C6" s="238"/>
      <c r="D6" s="235" t="s">
        <v>75</v>
      </c>
      <c r="E6" s="236"/>
      <c r="F6" s="237" t="s">
        <v>74</v>
      </c>
      <c r="G6" s="238"/>
      <c r="H6" s="235" t="s">
        <v>75</v>
      </c>
      <c r="I6" s="236"/>
      <c r="J6" s="237" t="s">
        <v>74</v>
      </c>
      <c r="K6" s="238"/>
      <c r="L6" s="235" t="s">
        <v>75</v>
      </c>
      <c r="M6" s="236"/>
      <c r="N6" s="248" t="s">
        <v>74</v>
      </c>
      <c r="O6" s="238"/>
      <c r="P6" s="235" t="s">
        <v>75</v>
      </c>
      <c r="Q6" s="250"/>
      <c r="R6" s="88"/>
      <c r="S6" s="88"/>
    </row>
    <row r="7" spans="1:19" s="83" customFormat="1" ht="54" customHeight="1" thickBot="1">
      <c r="A7" s="234"/>
      <c r="B7" s="89" t="s">
        <v>57</v>
      </c>
      <c r="C7" s="90" t="s">
        <v>45</v>
      </c>
      <c r="D7" s="91" t="s">
        <v>57</v>
      </c>
      <c r="E7" s="92" t="s">
        <v>45</v>
      </c>
      <c r="F7" s="93" t="s">
        <v>57</v>
      </c>
      <c r="G7" s="90" t="s">
        <v>45</v>
      </c>
      <c r="H7" s="91" t="s">
        <v>57</v>
      </c>
      <c r="I7" s="94" t="s">
        <v>45</v>
      </c>
      <c r="J7" s="93" t="s">
        <v>57</v>
      </c>
      <c r="K7" s="90" t="s">
        <v>45</v>
      </c>
      <c r="L7" s="91" t="s">
        <v>57</v>
      </c>
      <c r="M7" s="94" t="s">
        <v>45</v>
      </c>
      <c r="N7" s="93" t="s">
        <v>57</v>
      </c>
      <c r="O7" s="90" t="s">
        <v>45</v>
      </c>
      <c r="P7" s="91" t="s">
        <v>57</v>
      </c>
      <c r="Q7" s="95" t="s">
        <v>45</v>
      </c>
      <c r="R7" s="96"/>
      <c r="S7" s="96"/>
    </row>
    <row r="8" spans="1:21" ht="54" customHeight="1">
      <c r="A8" s="97" t="s">
        <v>44</v>
      </c>
      <c r="B8" s="98">
        <v>4964</v>
      </c>
      <c r="C8" s="99">
        <v>110800</v>
      </c>
      <c r="D8" s="146">
        <v>4345</v>
      </c>
      <c r="E8" s="147">
        <v>106882</v>
      </c>
      <c r="F8" s="100">
        <v>2835</v>
      </c>
      <c r="G8" s="99">
        <v>53664</v>
      </c>
      <c r="H8" s="146">
        <v>2526</v>
      </c>
      <c r="I8" s="150">
        <v>50946</v>
      </c>
      <c r="J8" s="100">
        <v>597</v>
      </c>
      <c r="K8" s="99">
        <v>12548</v>
      </c>
      <c r="L8" s="146">
        <v>450</v>
      </c>
      <c r="M8" s="150">
        <v>8710</v>
      </c>
      <c r="N8" s="101">
        <v>5168</v>
      </c>
      <c r="O8" s="99">
        <v>89975</v>
      </c>
      <c r="P8" s="146">
        <v>5108</v>
      </c>
      <c r="Q8" s="142">
        <v>94428</v>
      </c>
      <c r="R8" s="102">
        <f aca="true" t="shared" si="0" ref="R8:U17">SUM(B8,F8,J8,N8)</f>
        <v>13564</v>
      </c>
      <c r="S8" s="102">
        <f t="shared" si="0"/>
        <v>266987</v>
      </c>
      <c r="T8" s="103">
        <f t="shared" si="0"/>
        <v>12429</v>
      </c>
      <c r="U8" s="103">
        <f t="shared" si="0"/>
        <v>260966</v>
      </c>
    </row>
    <row r="9" spans="1:21" s="103" customFormat="1" ht="47.25" customHeight="1">
      <c r="A9" s="104" t="s">
        <v>77</v>
      </c>
      <c r="B9" s="98">
        <v>77</v>
      </c>
      <c r="C9" s="99">
        <v>3133</v>
      </c>
      <c r="D9" s="146">
        <v>63</v>
      </c>
      <c r="E9" s="147">
        <v>2197</v>
      </c>
      <c r="F9" s="100">
        <v>56</v>
      </c>
      <c r="G9" s="99">
        <v>1060</v>
      </c>
      <c r="H9" s="146">
        <v>37</v>
      </c>
      <c r="I9" s="150">
        <v>619</v>
      </c>
      <c r="J9" s="100">
        <v>17</v>
      </c>
      <c r="K9" s="99">
        <v>483</v>
      </c>
      <c r="L9" s="146">
        <v>11</v>
      </c>
      <c r="M9" s="150">
        <v>165</v>
      </c>
      <c r="N9" s="101">
        <v>79</v>
      </c>
      <c r="O9" s="99">
        <v>1190</v>
      </c>
      <c r="P9" s="146">
        <v>74</v>
      </c>
      <c r="Q9" s="142">
        <v>918</v>
      </c>
      <c r="R9" s="102">
        <f t="shared" si="0"/>
        <v>229</v>
      </c>
      <c r="S9" s="102">
        <f t="shared" si="0"/>
        <v>5866</v>
      </c>
      <c r="T9" s="103">
        <f t="shared" si="0"/>
        <v>185</v>
      </c>
      <c r="U9" s="103">
        <f t="shared" si="0"/>
        <v>3899</v>
      </c>
    </row>
    <row r="10" spans="1:21" s="103" customFormat="1" ht="47.25" customHeight="1">
      <c r="A10" s="104" t="s">
        <v>81</v>
      </c>
      <c r="B10" s="98">
        <v>9</v>
      </c>
      <c r="C10" s="99">
        <v>315</v>
      </c>
      <c r="D10" s="146">
        <v>6</v>
      </c>
      <c r="E10" s="147">
        <v>217</v>
      </c>
      <c r="F10" s="100">
        <v>4</v>
      </c>
      <c r="G10" s="99">
        <v>64</v>
      </c>
      <c r="H10" s="146">
        <v>5</v>
      </c>
      <c r="I10" s="150">
        <v>52</v>
      </c>
      <c r="J10" s="100">
        <v>2</v>
      </c>
      <c r="K10" s="99">
        <v>44</v>
      </c>
      <c r="L10" s="146">
        <v>1</v>
      </c>
      <c r="M10" s="150">
        <v>36</v>
      </c>
      <c r="N10" s="101">
        <v>8</v>
      </c>
      <c r="O10" s="99">
        <v>104</v>
      </c>
      <c r="P10" s="146">
        <v>7</v>
      </c>
      <c r="Q10" s="142">
        <v>69</v>
      </c>
      <c r="R10" s="102">
        <f t="shared" si="0"/>
        <v>23</v>
      </c>
      <c r="S10" s="102">
        <f t="shared" si="0"/>
        <v>527</v>
      </c>
      <c r="T10" s="103">
        <f t="shared" si="0"/>
        <v>19</v>
      </c>
      <c r="U10" s="103">
        <f t="shared" si="0"/>
        <v>374</v>
      </c>
    </row>
    <row r="11" spans="1:21" s="103" customFormat="1" ht="47.25" customHeight="1">
      <c r="A11" s="104" t="s">
        <v>82</v>
      </c>
      <c r="B11" s="98">
        <v>8</v>
      </c>
      <c r="C11" s="99">
        <v>352</v>
      </c>
      <c r="D11" s="146">
        <v>11</v>
      </c>
      <c r="E11" s="147">
        <v>210</v>
      </c>
      <c r="F11" s="100">
        <v>1</v>
      </c>
      <c r="G11" s="99">
        <v>8</v>
      </c>
      <c r="H11" s="146">
        <v>3</v>
      </c>
      <c r="I11" s="150">
        <v>39</v>
      </c>
      <c r="J11" s="100">
        <v>1</v>
      </c>
      <c r="K11" s="99">
        <v>15</v>
      </c>
      <c r="L11" s="146">
        <v>0</v>
      </c>
      <c r="M11" s="150">
        <v>0</v>
      </c>
      <c r="N11" s="101">
        <v>5</v>
      </c>
      <c r="O11" s="99">
        <v>56</v>
      </c>
      <c r="P11" s="146">
        <v>6</v>
      </c>
      <c r="Q11" s="142">
        <v>65</v>
      </c>
      <c r="R11" s="102">
        <f t="shared" si="0"/>
        <v>15</v>
      </c>
      <c r="S11" s="102">
        <f t="shared" si="0"/>
        <v>431</v>
      </c>
      <c r="T11" s="103">
        <f t="shared" si="0"/>
        <v>20</v>
      </c>
      <c r="U11" s="103">
        <f t="shared" si="0"/>
        <v>314</v>
      </c>
    </row>
    <row r="12" spans="1:21" s="103" customFormat="1" ht="47.25" customHeight="1">
      <c r="A12" s="104" t="s">
        <v>83</v>
      </c>
      <c r="B12" s="105">
        <v>88</v>
      </c>
      <c r="C12" s="106">
        <v>2581</v>
      </c>
      <c r="D12" s="144">
        <v>113</v>
      </c>
      <c r="E12" s="145">
        <v>3829</v>
      </c>
      <c r="F12" s="107">
        <v>74</v>
      </c>
      <c r="G12" s="106">
        <v>1320</v>
      </c>
      <c r="H12" s="144">
        <v>64</v>
      </c>
      <c r="I12" s="143">
        <v>952</v>
      </c>
      <c r="J12" s="107">
        <v>21</v>
      </c>
      <c r="K12" s="106">
        <v>812</v>
      </c>
      <c r="L12" s="144">
        <v>17</v>
      </c>
      <c r="M12" s="143">
        <v>510</v>
      </c>
      <c r="N12" s="108">
        <v>49</v>
      </c>
      <c r="O12" s="106">
        <v>326</v>
      </c>
      <c r="P12" s="144">
        <v>60</v>
      </c>
      <c r="Q12" s="153">
        <v>672</v>
      </c>
      <c r="R12" s="102">
        <f t="shared" si="0"/>
        <v>232</v>
      </c>
      <c r="S12" s="102">
        <f t="shared" si="0"/>
        <v>5039</v>
      </c>
      <c r="T12" s="103">
        <f t="shared" si="0"/>
        <v>254</v>
      </c>
      <c r="U12" s="103">
        <f t="shared" si="0"/>
        <v>5963</v>
      </c>
    </row>
    <row r="13" spans="1:21" s="103" customFormat="1" ht="47.25" customHeight="1">
      <c r="A13" s="104" t="s">
        <v>84</v>
      </c>
      <c r="B13" s="98">
        <v>407</v>
      </c>
      <c r="C13" s="99">
        <v>14208</v>
      </c>
      <c r="D13" s="146">
        <v>423</v>
      </c>
      <c r="E13" s="147">
        <v>14068</v>
      </c>
      <c r="F13" s="100">
        <v>242</v>
      </c>
      <c r="G13" s="99">
        <v>5376</v>
      </c>
      <c r="H13" s="146">
        <v>252</v>
      </c>
      <c r="I13" s="150">
        <v>4974</v>
      </c>
      <c r="J13" s="100">
        <v>90</v>
      </c>
      <c r="K13" s="99">
        <v>2738</v>
      </c>
      <c r="L13" s="146">
        <v>98</v>
      </c>
      <c r="M13" s="150">
        <v>2194</v>
      </c>
      <c r="N13" s="101">
        <v>585</v>
      </c>
      <c r="O13" s="99">
        <v>11237</v>
      </c>
      <c r="P13" s="146">
        <v>603</v>
      </c>
      <c r="Q13" s="142">
        <v>10505</v>
      </c>
      <c r="R13" s="102">
        <f t="shared" si="0"/>
        <v>1324</v>
      </c>
      <c r="S13" s="102">
        <f t="shared" si="0"/>
        <v>33559</v>
      </c>
      <c r="T13" s="103">
        <f t="shared" si="0"/>
        <v>1376</v>
      </c>
      <c r="U13" s="103">
        <f t="shared" si="0"/>
        <v>31741</v>
      </c>
    </row>
    <row r="14" spans="1:21" s="103" customFormat="1" ht="47.25" customHeight="1">
      <c r="A14" s="104" t="s">
        <v>85</v>
      </c>
      <c r="B14" s="98">
        <v>290</v>
      </c>
      <c r="C14" s="99">
        <v>7140</v>
      </c>
      <c r="D14" s="146">
        <v>506</v>
      </c>
      <c r="E14" s="147">
        <v>8708</v>
      </c>
      <c r="F14" s="100">
        <v>360</v>
      </c>
      <c r="G14" s="99">
        <v>3570</v>
      </c>
      <c r="H14" s="146">
        <v>248</v>
      </c>
      <c r="I14" s="150">
        <v>3340</v>
      </c>
      <c r="J14" s="100">
        <v>75</v>
      </c>
      <c r="K14" s="99">
        <v>1190</v>
      </c>
      <c r="L14" s="146">
        <v>79</v>
      </c>
      <c r="M14" s="150">
        <v>1011</v>
      </c>
      <c r="N14" s="101">
        <v>365</v>
      </c>
      <c r="O14" s="99">
        <v>3600</v>
      </c>
      <c r="P14" s="146">
        <v>311</v>
      </c>
      <c r="Q14" s="142">
        <v>3134</v>
      </c>
      <c r="R14" s="102">
        <f t="shared" si="0"/>
        <v>1090</v>
      </c>
      <c r="S14" s="102">
        <f t="shared" si="0"/>
        <v>15500</v>
      </c>
      <c r="T14" s="103">
        <f t="shared" si="0"/>
        <v>1144</v>
      </c>
      <c r="U14" s="103">
        <f t="shared" si="0"/>
        <v>16193</v>
      </c>
    </row>
    <row r="15" spans="1:21" s="103" customFormat="1" ht="47.25" customHeight="1">
      <c r="A15" s="104" t="s">
        <v>86</v>
      </c>
      <c r="B15" s="98">
        <v>118</v>
      </c>
      <c r="C15" s="99">
        <v>2876</v>
      </c>
      <c r="D15" s="146">
        <v>143</v>
      </c>
      <c r="E15" s="147">
        <v>4497</v>
      </c>
      <c r="F15" s="100">
        <v>76</v>
      </c>
      <c r="G15" s="99">
        <v>1698</v>
      </c>
      <c r="H15" s="146">
        <v>86</v>
      </c>
      <c r="I15" s="150">
        <v>890</v>
      </c>
      <c r="J15" s="100">
        <v>25</v>
      </c>
      <c r="K15" s="99">
        <v>295</v>
      </c>
      <c r="L15" s="146">
        <v>25</v>
      </c>
      <c r="M15" s="150">
        <v>331</v>
      </c>
      <c r="N15" s="101">
        <v>171</v>
      </c>
      <c r="O15" s="99">
        <v>1630</v>
      </c>
      <c r="P15" s="146">
        <v>197</v>
      </c>
      <c r="Q15" s="142">
        <v>2279</v>
      </c>
      <c r="R15" s="102">
        <f t="shared" si="0"/>
        <v>390</v>
      </c>
      <c r="S15" s="102">
        <f t="shared" si="0"/>
        <v>6499</v>
      </c>
      <c r="T15" s="103">
        <f t="shared" si="0"/>
        <v>451</v>
      </c>
      <c r="U15" s="103">
        <f t="shared" si="0"/>
        <v>7997</v>
      </c>
    </row>
    <row r="16" spans="1:21" s="103" customFormat="1" ht="47.25" customHeight="1">
      <c r="A16" s="104" t="s">
        <v>87</v>
      </c>
      <c r="B16" s="98">
        <v>55</v>
      </c>
      <c r="C16" s="99">
        <v>1179</v>
      </c>
      <c r="D16" s="146">
        <v>68</v>
      </c>
      <c r="E16" s="147">
        <v>1377</v>
      </c>
      <c r="F16" s="100">
        <v>40</v>
      </c>
      <c r="G16" s="99">
        <v>293</v>
      </c>
      <c r="H16" s="146">
        <v>39</v>
      </c>
      <c r="I16" s="150">
        <v>273</v>
      </c>
      <c r="J16" s="100">
        <v>18</v>
      </c>
      <c r="K16" s="99">
        <v>488</v>
      </c>
      <c r="L16" s="146">
        <v>6</v>
      </c>
      <c r="M16" s="150">
        <v>206</v>
      </c>
      <c r="N16" s="101">
        <v>48</v>
      </c>
      <c r="O16" s="99">
        <v>348</v>
      </c>
      <c r="P16" s="146">
        <v>56</v>
      </c>
      <c r="Q16" s="142">
        <v>482</v>
      </c>
      <c r="R16" s="102">
        <f t="shared" si="0"/>
        <v>161</v>
      </c>
      <c r="S16" s="102">
        <f t="shared" si="0"/>
        <v>2308</v>
      </c>
      <c r="T16" s="103">
        <f t="shared" si="0"/>
        <v>169</v>
      </c>
      <c r="U16" s="103">
        <f t="shared" si="0"/>
        <v>2338</v>
      </c>
    </row>
    <row r="17" spans="1:21" s="103" customFormat="1" ht="47.25" customHeight="1">
      <c r="A17" s="104" t="s">
        <v>88</v>
      </c>
      <c r="B17" s="98">
        <v>17</v>
      </c>
      <c r="C17" s="99">
        <v>306</v>
      </c>
      <c r="D17" s="146">
        <v>11</v>
      </c>
      <c r="E17" s="147">
        <v>305</v>
      </c>
      <c r="F17" s="100">
        <v>25</v>
      </c>
      <c r="G17" s="99">
        <v>450</v>
      </c>
      <c r="H17" s="146">
        <v>23</v>
      </c>
      <c r="I17" s="150">
        <v>357</v>
      </c>
      <c r="J17" s="100">
        <v>4</v>
      </c>
      <c r="K17" s="99">
        <v>28</v>
      </c>
      <c r="L17" s="146">
        <v>2</v>
      </c>
      <c r="M17" s="150">
        <v>9</v>
      </c>
      <c r="N17" s="101">
        <v>33</v>
      </c>
      <c r="O17" s="99">
        <v>396</v>
      </c>
      <c r="P17" s="146">
        <v>33</v>
      </c>
      <c r="Q17" s="142">
        <v>413</v>
      </c>
      <c r="R17" s="102">
        <f t="shared" si="0"/>
        <v>79</v>
      </c>
      <c r="S17" s="102">
        <f t="shared" si="0"/>
        <v>1180</v>
      </c>
      <c r="T17" s="103">
        <f t="shared" si="0"/>
        <v>69</v>
      </c>
      <c r="U17" s="103">
        <f t="shared" si="0"/>
        <v>1084</v>
      </c>
    </row>
    <row r="18" spans="1:21" s="103" customFormat="1" ht="47.25" customHeight="1">
      <c r="A18" s="104" t="s">
        <v>79</v>
      </c>
      <c r="B18" s="105">
        <v>258</v>
      </c>
      <c r="C18" s="106">
        <v>5116</v>
      </c>
      <c r="D18" s="144">
        <v>213</v>
      </c>
      <c r="E18" s="145">
        <v>4938</v>
      </c>
      <c r="F18" s="107">
        <v>247</v>
      </c>
      <c r="G18" s="106">
        <v>1825</v>
      </c>
      <c r="H18" s="144">
        <v>251</v>
      </c>
      <c r="I18" s="143">
        <v>2015</v>
      </c>
      <c r="J18" s="107">
        <v>34</v>
      </c>
      <c r="K18" s="106">
        <v>362</v>
      </c>
      <c r="L18" s="144">
        <v>28</v>
      </c>
      <c r="M18" s="143">
        <v>432</v>
      </c>
      <c r="N18" s="108">
        <v>323</v>
      </c>
      <c r="O18" s="106">
        <v>2421</v>
      </c>
      <c r="P18" s="144">
        <v>314</v>
      </c>
      <c r="Q18" s="153">
        <v>2609</v>
      </c>
      <c r="R18" s="102">
        <f aca="true" t="shared" si="1" ref="R18:R50">SUM(B18,F18,J18,N18)</f>
        <v>862</v>
      </c>
      <c r="S18" s="102">
        <f aca="true" t="shared" si="2" ref="S18:S40">SUM(C18,G18,K18,O18)</f>
        <v>9724</v>
      </c>
      <c r="T18" s="103">
        <f aca="true" t="shared" si="3" ref="T18:T40">SUM(D18,H18,L18,P18)</f>
        <v>806</v>
      </c>
      <c r="U18" s="103">
        <f aca="true" t="shared" si="4" ref="U18:U40">SUM(E18,I18,M18,Q18)</f>
        <v>9994</v>
      </c>
    </row>
    <row r="19" spans="1:21" s="103" customFormat="1" ht="47.25" customHeight="1">
      <c r="A19" s="104" t="s">
        <v>89</v>
      </c>
      <c r="B19" s="98">
        <v>301</v>
      </c>
      <c r="C19" s="99">
        <v>8618</v>
      </c>
      <c r="D19" s="146">
        <v>321</v>
      </c>
      <c r="E19" s="147">
        <v>14785</v>
      </c>
      <c r="F19" s="100">
        <v>110</v>
      </c>
      <c r="G19" s="99">
        <v>3149</v>
      </c>
      <c r="H19" s="146">
        <v>128</v>
      </c>
      <c r="I19" s="150">
        <v>4237</v>
      </c>
      <c r="J19" s="100">
        <v>31</v>
      </c>
      <c r="K19" s="99">
        <v>888</v>
      </c>
      <c r="L19" s="146">
        <v>29</v>
      </c>
      <c r="M19" s="150">
        <v>664</v>
      </c>
      <c r="N19" s="101">
        <v>274</v>
      </c>
      <c r="O19" s="99">
        <v>7844</v>
      </c>
      <c r="P19" s="146">
        <v>305</v>
      </c>
      <c r="Q19" s="142">
        <v>5128</v>
      </c>
      <c r="R19" s="102">
        <f t="shared" si="1"/>
        <v>716</v>
      </c>
      <c r="S19" s="102">
        <f t="shared" si="2"/>
        <v>20499</v>
      </c>
      <c r="T19" s="103">
        <f t="shared" si="3"/>
        <v>783</v>
      </c>
      <c r="U19" s="103">
        <f t="shared" si="4"/>
        <v>24814</v>
      </c>
    </row>
    <row r="20" spans="1:21" s="103" customFormat="1" ht="47.25" customHeight="1">
      <c r="A20" s="104" t="s">
        <v>90</v>
      </c>
      <c r="B20" s="98">
        <v>154</v>
      </c>
      <c r="C20" s="99">
        <v>5221</v>
      </c>
      <c r="D20" s="146">
        <v>149</v>
      </c>
      <c r="E20" s="147">
        <v>4849</v>
      </c>
      <c r="F20" s="100">
        <v>126</v>
      </c>
      <c r="G20" s="99">
        <v>3100</v>
      </c>
      <c r="H20" s="146">
        <v>112</v>
      </c>
      <c r="I20" s="150">
        <v>2447</v>
      </c>
      <c r="J20" s="100">
        <v>20</v>
      </c>
      <c r="K20" s="99">
        <v>296</v>
      </c>
      <c r="L20" s="146">
        <v>15</v>
      </c>
      <c r="M20" s="150">
        <v>250</v>
      </c>
      <c r="N20" s="101">
        <v>262</v>
      </c>
      <c r="O20" s="99">
        <v>3851</v>
      </c>
      <c r="P20" s="146">
        <v>266</v>
      </c>
      <c r="Q20" s="142">
        <v>3742</v>
      </c>
      <c r="R20" s="102">
        <f t="shared" si="1"/>
        <v>562</v>
      </c>
      <c r="S20" s="102">
        <f t="shared" si="2"/>
        <v>12468</v>
      </c>
      <c r="T20" s="103">
        <f t="shared" si="3"/>
        <v>542</v>
      </c>
      <c r="U20" s="103">
        <f t="shared" si="4"/>
        <v>11288</v>
      </c>
    </row>
    <row r="21" spans="1:21" s="103" customFormat="1" ht="47.25" customHeight="1">
      <c r="A21" s="104" t="s">
        <v>91</v>
      </c>
      <c r="B21" s="105">
        <v>130</v>
      </c>
      <c r="C21" s="106">
        <v>2665</v>
      </c>
      <c r="D21" s="144">
        <v>161</v>
      </c>
      <c r="E21" s="145">
        <v>2693</v>
      </c>
      <c r="F21" s="107">
        <v>120</v>
      </c>
      <c r="G21" s="106">
        <v>1440</v>
      </c>
      <c r="H21" s="144">
        <v>127</v>
      </c>
      <c r="I21" s="143">
        <v>1385</v>
      </c>
      <c r="J21" s="107">
        <v>13</v>
      </c>
      <c r="K21" s="106">
        <v>242</v>
      </c>
      <c r="L21" s="144">
        <v>10</v>
      </c>
      <c r="M21" s="143">
        <v>84</v>
      </c>
      <c r="N21" s="108">
        <v>158</v>
      </c>
      <c r="O21" s="106">
        <v>2212</v>
      </c>
      <c r="P21" s="144">
        <v>145</v>
      </c>
      <c r="Q21" s="153">
        <v>1954</v>
      </c>
      <c r="R21" s="102">
        <f t="shared" si="1"/>
        <v>421</v>
      </c>
      <c r="S21" s="102">
        <f t="shared" si="2"/>
        <v>6559</v>
      </c>
      <c r="T21" s="103">
        <f t="shared" si="3"/>
        <v>443</v>
      </c>
      <c r="U21" s="103">
        <f t="shared" si="4"/>
        <v>6116</v>
      </c>
    </row>
    <row r="22" spans="1:21" s="103" customFormat="1" ht="47.25" customHeight="1">
      <c r="A22" s="104" t="s">
        <v>92</v>
      </c>
      <c r="B22" s="98">
        <v>115</v>
      </c>
      <c r="C22" s="99">
        <v>3013</v>
      </c>
      <c r="D22" s="146">
        <v>124</v>
      </c>
      <c r="E22" s="147">
        <v>3030</v>
      </c>
      <c r="F22" s="100">
        <v>112</v>
      </c>
      <c r="G22" s="99">
        <v>1434</v>
      </c>
      <c r="H22" s="146">
        <v>110</v>
      </c>
      <c r="I22" s="150">
        <v>964</v>
      </c>
      <c r="J22" s="100">
        <v>19</v>
      </c>
      <c r="K22" s="99">
        <v>116</v>
      </c>
      <c r="L22" s="146">
        <v>13</v>
      </c>
      <c r="M22" s="150">
        <v>185</v>
      </c>
      <c r="N22" s="101">
        <v>103</v>
      </c>
      <c r="O22" s="99">
        <v>948</v>
      </c>
      <c r="P22" s="146">
        <v>102</v>
      </c>
      <c r="Q22" s="142">
        <v>827</v>
      </c>
      <c r="R22" s="102">
        <f t="shared" si="1"/>
        <v>349</v>
      </c>
      <c r="S22" s="102">
        <f t="shared" si="2"/>
        <v>5511</v>
      </c>
      <c r="T22" s="103">
        <f t="shared" si="3"/>
        <v>349</v>
      </c>
      <c r="U22" s="103">
        <f t="shared" si="4"/>
        <v>5006</v>
      </c>
    </row>
    <row r="23" spans="1:21" s="103" customFormat="1" ht="47.25" customHeight="1">
      <c r="A23" s="104" t="s">
        <v>93</v>
      </c>
      <c r="B23" s="98">
        <v>105</v>
      </c>
      <c r="C23" s="99">
        <v>2625</v>
      </c>
      <c r="D23" s="146">
        <v>90</v>
      </c>
      <c r="E23" s="147">
        <v>2615</v>
      </c>
      <c r="F23" s="100">
        <v>51</v>
      </c>
      <c r="G23" s="99">
        <v>459</v>
      </c>
      <c r="H23" s="146">
        <v>31</v>
      </c>
      <c r="I23" s="150">
        <v>382</v>
      </c>
      <c r="J23" s="100">
        <v>15</v>
      </c>
      <c r="K23" s="99">
        <v>150</v>
      </c>
      <c r="L23" s="146">
        <v>8</v>
      </c>
      <c r="M23" s="150">
        <v>125</v>
      </c>
      <c r="N23" s="101">
        <v>55</v>
      </c>
      <c r="O23" s="99">
        <v>715</v>
      </c>
      <c r="P23" s="146">
        <v>59</v>
      </c>
      <c r="Q23" s="142">
        <v>910</v>
      </c>
      <c r="R23" s="102">
        <f t="shared" si="1"/>
        <v>226</v>
      </c>
      <c r="S23" s="102">
        <f t="shared" si="2"/>
        <v>3949</v>
      </c>
      <c r="T23" s="103">
        <f t="shared" si="3"/>
        <v>188</v>
      </c>
      <c r="U23" s="103">
        <f t="shared" si="4"/>
        <v>4032</v>
      </c>
    </row>
    <row r="24" spans="1:21" s="103" customFormat="1" ht="47.25" customHeight="1">
      <c r="A24" s="104" t="s">
        <v>94</v>
      </c>
      <c r="B24" s="98">
        <v>81</v>
      </c>
      <c r="C24" s="99">
        <v>2557</v>
      </c>
      <c r="D24" s="146">
        <v>68</v>
      </c>
      <c r="E24" s="147">
        <v>2119</v>
      </c>
      <c r="F24" s="100">
        <v>36</v>
      </c>
      <c r="G24" s="99">
        <v>652</v>
      </c>
      <c r="H24" s="146">
        <v>48</v>
      </c>
      <c r="I24" s="150">
        <v>777</v>
      </c>
      <c r="J24" s="100">
        <v>6</v>
      </c>
      <c r="K24" s="99">
        <v>133</v>
      </c>
      <c r="L24" s="146">
        <v>8</v>
      </c>
      <c r="M24" s="150">
        <v>73</v>
      </c>
      <c r="N24" s="101">
        <v>68</v>
      </c>
      <c r="O24" s="99">
        <v>837</v>
      </c>
      <c r="P24" s="146">
        <v>80</v>
      </c>
      <c r="Q24" s="142">
        <v>900</v>
      </c>
      <c r="R24" s="102">
        <f t="shared" si="1"/>
        <v>191</v>
      </c>
      <c r="S24" s="102">
        <f t="shared" si="2"/>
        <v>4179</v>
      </c>
      <c r="T24" s="103">
        <f t="shared" si="3"/>
        <v>204</v>
      </c>
      <c r="U24" s="103">
        <f t="shared" si="4"/>
        <v>3869</v>
      </c>
    </row>
    <row r="25" spans="1:21" s="103" customFormat="1" ht="47.25" customHeight="1">
      <c r="A25" s="104" t="s">
        <v>95</v>
      </c>
      <c r="B25" s="98">
        <v>78</v>
      </c>
      <c r="C25" s="99">
        <v>2739</v>
      </c>
      <c r="D25" s="146">
        <v>72</v>
      </c>
      <c r="E25" s="147">
        <v>2371</v>
      </c>
      <c r="F25" s="100">
        <v>31</v>
      </c>
      <c r="G25" s="99">
        <v>319</v>
      </c>
      <c r="H25" s="146">
        <v>27</v>
      </c>
      <c r="I25" s="150">
        <v>239</v>
      </c>
      <c r="J25" s="100">
        <v>3</v>
      </c>
      <c r="K25" s="99">
        <v>75</v>
      </c>
      <c r="L25" s="146">
        <v>3</v>
      </c>
      <c r="M25" s="150">
        <v>87</v>
      </c>
      <c r="N25" s="101">
        <v>65</v>
      </c>
      <c r="O25" s="99">
        <v>969</v>
      </c>
      <c r="P25" s="146">
        <v>76</v>
      </c>
      <c r="Q25" s="142">
        <v>1162</v>
      </c>
      <c r="R25" s="102">
        <f t="shared" si="1"/>
        <v>177</v>
      </c>
      <c r="S25" s="102">
        <f t="shared" si="2"/>
        <v>4102</v>
      </c>
      <c r="T25" s="103">
        <f t="shared" si="3"/>
        <v>178</v>
      </c>
      <c r="U25" s="103">
        <f t="shared" si="4"/>
        <v>3859</v>
      </c>
    </row>
    <row r="26" spans="1:21" s="103" customFormat="1" ht="47.25" customHeight="1">
      <c r="A26" s="104" t="s">
        <v>96</v>
      </c>
      <c r="B26" s="105">
        <v>336</v>
      </c>
      <c r="C26" s="106">
        <v>7056</v>
      </c>
      <c r="D26" s="144">
        <v>268</v>
      </c>
      <c r="E26" s="145">
        <v>5619</v>
      </c>
      <c r="F26" s="107">
        <v>118</v>
      </c>
      <c r="G26" s="106">
        <v>2478</v>
      </c>
      <c r="H26" s="144">
        <v>186</v>
      </c>
      <c r="I26" s="143">
        <v>3906</v>
      </c>
      <c r="J26" s="107">
        <v>53</v>
      </c>
      <c r="K26" s="106">
        <v>1113</v>
      </c>
      <c r="L26" s="144">
        <v>29</v>
      </c>
      <c r="M26" s="143">
        <v>596</v>
      </c>
      <c r="N26" s="108">
        <v>279</v>
      </c>
      <c r="O26" s="106">
        <v>5859</v>
      </c>
      <c r="P26" s="144">
        <v>280</v>
      </c>
      <c r="Q26" s="153">
        <v>5883</v>
      </c>
      <c r="R26" s="102">
        <f t="shared" si="1"/>
        <v>786</v>
      </c>
      <c r="S26" s="102">
        <f t="shared" si="2"/>
        <v>16506</v>
      </c>
      <c r="T26" s="103">
        <f t="shared" si="3"/>
        <v>763</v>
      </c>
      <c r="U26" s="103">
        <f t="shared" si="4"/>
        <v>16004</v>
      </c>
    </row>
    <row r="27" spans="1:21" s="103" customFormat="1" ht="47.25" customHeight="1">
      <c r="A27" s="104" t="s">
        <v>97</v>
      </c>
      <c r="B27" s="105">
        <v>22</v>
      </c>
      <c r="C27" s="106">
        <v>396</v>
      </c>
      <c r="D27" s="144">
        <v>34</v>
      </c>
      <c r="E27" s="145">
        <v>608</v>
      </c>
      <c r="F27" s="107">
        <v>28</v>
      </c>
      <c r="G27" s="106">
        <v>392</v>
      </c>
      <c r="H27" s="144">
        <v>23</v>
      </c>
      <c r="I27" s="143">
        <v>248</v>
      </c>
      <c r="J27" s="107">
        <v>1</v>
      </c>
      <c r="K27" s="106">
        <v>5</v>
      </c>
      <c r="L27" s="144">
        <v>1</v>
      </c>
      <c r="M27" s="143">
        <v>4</v>
      </c>
      <c r="N27" s="108">
        <v>100</v>
      </c>
      <c r="O27" s="106">
        <v>1300</v>
      </c>
      <c r="P27" s="144">
        <v>93</v>
      </c>
      <c r="Q27" s="153">
        <v>891</v>
      </c>
      <c r="R27" s="102">
        <f t="shared" si="1"/>
        <v>151</v>
      </c>
      <c r="S27" s="102">
        <f t="shared" si="2"/>
        <v>2093</v>
      </c>
      <c r="T27" s="103">
        <f t="shared" si="3"/>
        <v>151</v>
      </c>
      <c r="U27" s="103">
        <f t="shared" si="4"/>
        <v>1751</v>
      </c>
    </row>
    <row r="28" spans="1:21" s="103" customFormat="1" ht="47.25" customHeight="1">
      <c r="A28" s="104" t="s">
        <v>80</v>
      </c>
      <c r="B28" s="105">
        <v>459</v>
      </c>
      <c r="C28" s="106">
        <v>9366</v>
      </c>
      <c r="D28" s="144">
        <v>486</v>
      </c>
      <c r="E28" s="145">
        <v>9332</v>
      </c>
      <c r="F28" s="107">
        <v>509</v>
      </c>
      <c r="G28" s="106">
        <v>6420</v>
      </c>
      <c r="H28" s="144">
        <v>486</v>
      </c>
      <c r="I28" s="143">
        <v>5642</v>
      </c>
      <c r="J28" s="107">
        <v>60</v>
      </c>
      <c r="K28" s="106">
        <v>780</v>
      </c>
      <c r="L28" s="144">
        <v>32</v>
      </c>
      <c r="M28" s="143">
        <v>520</v>
      </c>
      <c r="N28" s="108">
        <v>968</v>
      </c>
      <c r="O28" s="106">
        <v>13585</v>
      </c>
      <c r="P28" s="144">
        <v>942</v>
      </c>
      <c r="Q28" s="153">
        <v>12038</v>
      </c>
      <c r="R28" s="102">
        <f t="shared" si="1"/>
        <v>1996</v>
      </c>
      <c r="S28" s="102">
        <f t="shared" si="2"/>
        <v>30151</v>
      </c>
      <c r="T28" s="103">
        <f t="shared" si="3"/>
        <v>1946</v>
      </c>
      <c r="U28" s="103">
        <f t="shared" si="4"/>
        <v>27532</v>
      </c>
    </row>
    <row r="29" spans="1:21" s="103" customFormat="1" ht="47.25" customHeight="1">
      <c r="A29" s="104" t="s">
        <v>98</v>
      </c>
      <c r="B29" s="98">
        <v>91</v>
      </c>
      <c r="C29" s="99">
        <v>1342</v>
      </c>
      <c r="D29" s="146">
        <v>114</v>
      </c>
      <c r="E29" s="147">
        <v>2676</v>
      </c>
      <c r="F29" s="100">
        <v>72</v>
      </c>
      <c r="G29" s="99">
        <v>1047</v>
      </c>
      <c r="H29" s="146">
        <v>90</v>
      </c>
      <c r="I29" s="150">
        <v>729</v>
      </c>
      <c r="J29" s="100">
        <v>8</v>
      </c>
      <c r="K29" s="99">
        <v>221</v>
      </c>
      <c r="L29" s="146">
        <v>4</v>
      </c>
      <c r="M29" s="150">
        <v>26</v>
      </c>
      <c r="N29" s="101">
        <v>96</v>
      </c>
      <c r="O29" s="99">
        <v>1414</v>
      </c>
      <c r="P29" s="146">
        <v>156</v>
      </c>
      <c r="Q29" s="142">
        <v>1608</v>
      </c>
      <c r="R29" s="102">
        <f t="shared" si="1"/>
        <v>267</v>
      </c>
      <c r="S29" s="102">
        <f t="shared" si="2"/>
        <v>4024</v>
      </c>
      <c r="T29" s="103">
        <f t="shared" si="3"/>
        <v>364</v>
      </c>
      <c r="U29" s="103">
        <f t="shared" si="4"/>
        <v>5039</v>
      </c>
    </row>
    <row r="30" spans="1:21" s="103" customFormat="1" ht="47.25" customHeight="1">
      <c r="A30" s="104" t="s">
        <v>99</v>
      </c>
      <c r="B30" s="98">
        <v>104</v>
      </c>
      <c r="C30" s="99">
        <v>3788</v>
      </c>
      <c r="D30" s="146">
        <v>109</v>
      </c>
      <c r="E30" s="147">
        <v>3315</v>
      </c>
      <c r="F30" s="100">
        <v>35</v>
      </c>
      <c r="G30" s="99">
        <v>351</v>
      </c>
      <c r="H30" s="146">
        <v>36</v>
      </c>
      <c r="I30" s="150">
        <v>276</v>
      </c>
      <c r="J30" s="100">
        <v>9</v>
      </c>
      <c r="K30" s="99">
        <v>208</v>
      </c>
      <c r="L30" s="146">
        <v>8</v>
      </c>
      <c r="M30" s="150">
        <v>140</v>
      </c>
      <c r="N30" s="101">
        <v>72</v>
      </c>
      <c r="O30" s="99">
        <v>1040</v>
      </c>
      <c r="P30" s="146">
        <v>77</v>
      </c>
      <c r="Q30" s="142">
        <f>10860/12</f>
        <v>905</v>
      </c>
      <c r="R30" s="102">
        <f t="shared" si="1"/>
        <v>220</v>
      </c>
      <c r="S30" s="102">
        <f t="shared" si="2"/>
        <v>5387</v>
      </c>
      <c r="T30" s="103">
        <f t="shared" si="3"/>
        <v>230</v>
      </c>
      <c r="U30" s="103">
        <f t="shared" si="4"/>
        <v>4636</v>
      </c>
    </row>
    <row r="31" spans="1:21" s="103" customFormat="1" ht="47.25" customHeight="1">
      <c r="A31" s="104" t="s">
        <v>100</v>
      </c>
      <c r="B31" s="98">
        <v>52</v>
      </c>
      <c r="C31" s="99">
        <v>1325</v>
      </c>
      <c r="D31" s="146">
        <v>58</v>
      </c>
      <c r="E31" s="147">
        <v>1324</v>
      </c>
      <c r="F31" s="100">
        <v>18</v>
      </c>
      <c r="G31" s="99">
        <v>222</v>
      </c>
      <c r="H31" s="146">
        <v>20.2</v>
      </c>
      <c r="I31" s="150">
        <v>162</v>
      </c>
      <c r="J31" s="100">
        <v>6</v>
      </c>
      <c r="K31" s="99">
        <v>102</v>
      </c>
      <c r="L31" s="146">
        <v>2</v>
      </c>
      <c r="M31" s="150">
        <v>13</v>
      </c>
      <c r="N31" s="101">
        <v>60</v>
      </c>
      <c r="O31" s="99">
        <v>739</v>
      </c>
      <c r="P31" s="146">
        <v>54</v>
      </c>
      <c r="Q31" s="142">
        <v>625</v>
      </c>
      <c r="R31" s="102">
        <f t="shared" si="1"/>
        <v>136</v>
      </c>
      <c r="S31" s="102">
        <f t="shared" si="2"/>
        <v>2388</v>
      </c>
      <c r="T31" s="103">
        <f t="shared" si="3"/>
        <v>134.2</v>
      </c>
      <c r="U31" s="103">
        <f t="shared" si="4"/>
        <v>2124</v>
      </c>
    </row>
    <row r="32" spans="1:21" s="103" customFormat="1" ht="47.25" customHeight="1">
      <c r="A32" s="104" t="s">
        <v>101</v>
      </c>
      <c r="B32" s="98">
        <v>49</v>
      </c>
      <c r="C32" s="99">
        <v>833</v>
      </c>
      <c r="D32" s="146">
        <v>51</v>
      </c>
      <c r="E32" s="147">
        <v>936</v>
      </c>
      <c r="F32" s="100">
        <v>44</v>
      </c>
      <c r="G32" s="99">
        <v>494</v>
      </c>
      <c r="H32" s="146">
        <v>40</v>
      </c>
      <c r="I32" s="150">
        <v>414</v>
      </c>
      <c r="J32" s="100">
        <v>6</v>
      </c>
      <c r="K32" s="99">
        <v>66</v>
      </c>
      <c r="L32" s="146">
        <v>9</v>
      </c>
      <c r="M32" s="150">
        <v>81</v>
      </c>
      <c r="N32" s="101">
        <v>63</v>
      </c>
      <c r="O32" s="99">
        <v>610</v>
      </c>
      <c r="P32" s="146">
        <v>71</v>
      </c>
      <c r="Q32" s="142">
        <v>753</v>
      </c>
      <c r="R32" s="102">
        <f t="shared" si="1"/>
        <v>162</v>
      </c>
      <c r="S32" s="102">
        <f t="shared" si="2"/>
        <v>2003</v>
      </c>
      <c r="T32" s="103">
        <f t="shared" si="3"/>
        <v>171</v>
      </c>
      <c r="U32" s="103">
        <f t="shared" si="4"/>
        <v>2184</v>
      </c>
    </row>
    <row r="33" spans="1:21" s="103" customFormat="1" ht="47.25" customHeight="1">
      <c r="A33" s="104" t="s">
        <v>76</v>
      </c>
      <c r="B33" s="105">
        <v>70</v>
      </c>
      <c r="C33" s="106">
        <v>2310</v>
      </c>
      <c r="D33" s="144">
        <v>70</v>
      </c>
      <c r="E33" s="145">
        <v>2406</v>
      </c>
      <c r="F33" s="107">
        <v>52</v>
      </c>
      <c r="G33" s="109">
        <v>1125</v>
      </c>
      <c r="H33" s="144">
        <v>64</v>
      </c>
      <c r="I33" s="143">
        <v>982</v>
      </c>
      <c r="J33" s="107">
        <v>21</v>
      </c>
      <c r="K33" s="109">
        <v>550</v>
      </c>
      <c r="L33" s="144">
        <v>22</v>
      </c>
      <c r="M33" s="143">
        <v>523</v>
      </c>
      <c r="N33" s="108">
        <v>108</v>
      </c>
      <c r="O33" s="109">
        <v>1210</v>
      </c>
      <c r="P33" s="144">
        <v>97</v>
      </c>
      <c r="Q33" s="153">
        <v>1229</v>
      </c>
      <c r="R33" s="102">
        <f t="shared" si="1"/>
        <v>251</v>
      </c>
      <c r="S33" s="102">
        <f t="shared" si="2"/>
        <v>5195</v>
      </c>
      <c r="T33" s="103">
        <f t="shared" si="3"/>
        <v>253</v>
      </c>
      <c r="U33" s="103">
        <f t="shared" si="4"/>
        <v>5140</v>
      </c>
    </row>
    <row r="34" spans="1:21" s="103" customFormat="1" ht="47.25" customHeight="1">
      <c r="A34" s="104" t="s">
        <v>102</v>
      </c>
      <c r="B34" s="105">
        <v>23</v>
      </c>
      <c r="C34" s="106">
        <v>558</v>
      </c>
      <c r="D34" s="144">
        <v>29</v>
      </c>
      <c r="E34" s="145">
        <v>609</v>
      </c>
      <c r="F34" s="107">
        <v>23</v>
      </c>
      <c r="G34" s="106">
        <v>315</v>
      </c>
      <c r="H34" s="144">
        <v>17</v>
      </c>
      <c r="I34" s="143">
        <v>190</v>
      </c>
      <c r="J34" s="107">
        <v>7</v>
      </c>
      <c r="K34" s="106">
        <v>92</v>
      </c>
      <c r="L34" s="144">
        <v>5</v>
      </c>
      <c r="M34" s="143">
        <v>52</v>
      </c>
      <c r="N34" s="108">
        <v>60</v>
      </c>
      <c r="O34" s="106">
        <v>787</v>
      </c>
      <c r="P34" s="144">
        <v>60</v>
      </c>
      <c r="Q34" s="153">
        <v>844</v>
      </c>
      <c r="R34" s="102">
        <f t="shared" si="1"/>
        <v>113</v>
      </c>
      <c r="S34" s="102">
        <f t="shared" si="2"/>
        <v>1752</v>
      </c>
      <c r="T34" s="103">
        <f t="shared" si="3"/>
        <v>111</v>
      </c>
      <c r="U34" s="103">
        <f t="shared" si="4"/>
        <v>1695</v>
      </c>
    </row>
    <row r="35" spans="1:21" s="103" customFormat="1" ht="47.25" customHeight="1">
      <c r="A35" s="104" t="s">
        <v>103</v>
      </c>
      <c r="B35" s="98">
        <v>15</v>
      </c>
      <c r="C35" s="99">
        <v>459</v>
      </c>
      <c r="D35" s="146">
        <v>25</v>
      </c>
      <c r="E35" s="147">
        <v>320</v>
      </c>
      <c r="F35" s="100">
        <v>11</v>
      </c>
      <c r="G35" s="99">
        <v>372</v>
      </c>
      <c r="H35" s="146">
        <v>15</v>
      </c>
      <c r="I35" s="150">
        <v>134</v>
      </c>
      <c r="J35" s="100">
        <v>3</v>
      </c>
      <c r="K35" s="99">
        <v>82</v>
      </c>
      <c r="L35" s="146">
        <v>5</v>
      </c>
      <c r="M35" s="150">
        <v>111</v>
      </c>
      <c r="N35" s="101">
        <v>6</v>
      </c>
      <c r="O35" s="99">
        <v>140</v>
      </c>
      <c r="P35" s="146">
        <v>18</v>
      </c>
      <c r="Q35" s="142">
        <v>155</v>
      </c>
      <c r="R35" s="102">
        <f t="shared" si="1"/>
        <v>35</v>
      </c>
      <c r="S35" s="102">
        <f t="shared" si="2"/>
        <v>1053</v>
      </c>
      <c r="T35" s="103">
        <f t="shared" si="3"/>
        <v>63</v>
      </c>
      <c r="U35" s="103">
        <f t="shared" si="4"/>
        <v>720</v>
      </c>
    </row>
    <row r="36" spans="1:21" s="103" customFormat="1" ht="47.25" customHeight="1">
      <c r="A36" s="104" t="s">
        <v>104</v>
      </c>
      <c r="B36" s="98">
        <v>22</v>
      </c>
      <c r="C36" s="99">
        <v>740</v>
      </c>
      <c r="D36" s="146">
        <v>14</v>
      </c>
      <c r="E36" s="147">
        <v>712</v>
      </c>
      <c r="F36" s="100">
        <v>1</v>
      </c>
      <c r="G36" s="99">
        <v>20</v>
      </c>
      <c r="H36" s="146">
        <v>6</v>
      </c>
      <c r="I36" s="150">
        <v>114</v>
      </c>
      <c r="J36" s="100">
        <v>1</v>
      </c>
      <c r="K36" s="99">
        <v>20</v>
      </c>
      <c r="L36" s="146">
        <v>0</v>
      </c>
      <c r="M36" s="150">
        <v>0</v>
      </c>
      <c r="N36" s="101">
        <v>4</v>
      </c>
      <c r="O36" s="99">
        <v>80</v>
      </c>
      <c r="P36" s="146">
        <v>8</v>
      </c>
      <c r="Q36" s="142">
        <v>242</v>
      </c>
      <c r="R36" s="102">
        <f t="shared" si="1"/>
        <v>28</v>
      </c>
      <c r="S36" s="102">
        <f t="shared" si="2"/>
        <v>860</v>
      </c>
      <c r="T36" s="103">
        <f t="shared" si="3"/>
        <v>28</v>
      </c>
      <c r="U36" s="103">
        <f t="shared" si="4"/>
        <v>1068</v>
      </c>
    </row>
    <row r="37" spans="1:21" s="103" customFormat="1" ht="47.25" customHeight="1">
      <c r="A37" s="104" t="s">
        <v>105</v>
      </c>
      <c r="B37" s="98">
        <v>5</v>
      </c>
      <c r="C37" s="99">
        <v>117</v>
      </c>
      <c r="D37" s="146">
        <v>4</v>
      </c>
      <c r="E37" s="147">
        <v>88</v>
      </c>
      <c r="F37" s="100">
        <v>3</v>
      </c>
      <c r="G37" s="99">
        <v>47</v>
      </c>
      <c r="H37" s="146">
        <v>3</v>
      </c>
      <c r="I37" s="150">
        <v>47</v>
      </c>
      <c r="J37" s="100">
        <v>0</v>
      </c>
      <c r="K37" s="99">
        <v>0</v>
      </c>
      <c r="L37" s="146">
        <v>0</v>
      </c>
      <c r="M37" s="150">
        <v>0</v>
      </c>
      <c r="N37" s="101">
        <v>1</v>
      </c>
      <c r="O37" s="99">
        <v>23</v>
      </c>
      <c r="P37" s="146">
        <v>5</v>
      </c>
      <c r="Q37" s="142">
        <v>61</v>
      </c>
      <c r="R37" s="102">
        <f t="shared" si="1"/>
        <v>9</v>
      </c>
      <c r="S37" s="102">
        <f t="shared" si="2"/>
        <v>187</v>
      </c>
      <c r="T37" s="103">
        <f t="shared" si="3"/>
        <v>12</v>
      </c>
      <c r="U37" s="103">
        <f t="shared" si="4"/>
        <v>196</v>
      </c>
    </row>
    <row r="38" spans="1:21" s="103" customFormat="1" ht="47.25" customHeight="1">
      <c r="A38" s="104" t="s">
        <v>78</v>
      </c>
      <c r="B38" s="98">
        <v>710</v>
      </c>
      <c r="C38" s="99">
        <v>16888</v>
      </c>
      <c r="D38" s="146">
        <v>735</v>
      </c>
      <c r="E38" s="147">
        <v>17594</v>
      </c>
      <c r="F38" s="100">
        <v>655</v>
      </c>
      <c r="G38" s="99">
        <v>11965</v>
      </c>
      <c r="H38" s="146">
        <v>592</v>
      </c>
      <c r="I38" s="150">
        <v>10299</v>
      </c>
      <c r="J38" s="100">
        <v>147</v>
      </c>
      <c r="K38" s="99">
        <v>3391</v>
      </c>
      <c r="L38" s="146">
        <v>93</v>
      </c>
      <c r="M38" s="150">
        <v>1269</v>
      </c>
      <c r="N38" s="101">
        <v>1231</v>
      </c>
      <c r="O38" s="99">
        <v>19393</v>
      </c>
      <c r="P38" s="146">
        <v>1237</v>
      </c>
      <c r="Q38" s="142">
        <v>19818</v>
      </c>
      <c r="R38" s="102">
        <f t="shared" si="1"/>
        <v>2743</v>
      </c>
      <c r="S38" s="102">
        <f t="shared" si="2"/>
        <v>51637</v>
      </c>
      <c r="T38" s="103">
        <f t="shared" si="3"/>
        <v>2657</v>
      </c>
      <c r="U38" s="103">
        <f t="shared" si="4"/>
        <v>48980</v>
      </c>
    </row>
    <row r="39" spans="1:21" s="103" customFormat="1" ht="47.25" customHeight="1">
      <c r="A39" s="104" t="s">
        <v>106</v>
      </c>
      <c r="B39" s="98">
        <v>80</v>
      </c>
      <c r="C39" s="99">
        <v>1992</v>
      </c>
      <c r="D39" s="146">
        <v>75</v>
      </c>
      <c r="E39" s="147">
        <v>1976</v>
      </c>
      <c r="F39" s="100">
        <v>27</v>
      </c>
      <c r="G39" s="99">
        <v>402</v>
      </c>
      <c r="H39" s="146">
        <v>36</v>
      </c>
      <c r="I39" s="150">
        <v>291</v>
      </c>
      <c r="J39" s="100">
        <v>10</v>
      </c>
      <c r="K39" s="99">
        <v>204</v>
      </c>
      <c r="L39" s="146">
        <v>4</v>
      </c>
      <c r="M39" s="150">
        <v>106</v>
      </c>
      <c r="N39" s="101">
        <v>55</v>
      </c>
      <c r="O39" s="99">
        <v>1276</v>
      </c>
      <c r="P39" s="146">
        <v>77</v>
      </c>
      <c r="Q39" s="142">
        <v>1328</v>
      </c>
      <c r="R39" s="102">
        <f t="shared" si="1"/>
        <v>172</v>
      </c>
      <c r="S39" s="102">
        <f t="shared" si="2"/>
        <v>3874</v>
      </c>
      <c r="T39" s="103">
        <f t="shared" si="3"/>
        <v>192</v>
      </c>
      <c r="U39" s="103">
        <f t="shared" si="4"/>
        <v>3701</v>
      </c>
    </row>
    <row r="40" spans="1:21" s="103" customFormat="1" ht="47.25" customHeight="1">
      <c r="A40" s="104" t="s">
        <v>107</v>
      </c>
      <c r="B40" s="98">
        <v>200</v>
      </c>
      <c r="C40" s="99">
        <v>8000</v>
      </c>
      <c r="D40" s="146">
        <v>198</v>
      </c>
      <c r="E40" s="147">
        <v>8627</v>
      </c>
      <c r="F40" s="100">
        <v>65</v>
      </c>
      <c r="G40" s="99">
        <v>1040</v>
      </c>
      <c r="H40" s="146">
        <v>78</v>
      </c>
      <c r="I40" s="150">
        <v>1204</v>
      </c>
      <c r="J40" s="100">
        <v>29</v>
      </c>
      <c r="K40" s="99">
        <v>435</v>
      </c>
      <c r="L40" s="146">
        <v>22</v>
      </c>
      <c r="M40" s="150">
        <v>255</v>
      </c>
      <c r="N40" s="101">
        <v>136</v>
      </c>
      <c r="O40" s="99">
        <v>2040</v>
      </c>
      <c r="P40" s="146">
        <v>135</v>
      </c>
      <c r="Q40" s="142">
        <v>1926</v>
      </c>
      <c r="R40" s="102">
        <f t="shared" si="1"/>
        <v>430</v>
      </c>
      <c r="S40" s="102">
        <f t="shared" si="2"/>
        <v>11515</v>
      </c>
      <c r="T40" s="103">
        <f t="shared" si="3"/>
        <v>433</v>
      </c>
      <c r="U40" s="103">
        <f t="shared" si="4"/>
        <v>12012</v>
      </c>
    </row>
    <row r="41" spans="1:21" s="103" customFormat="1" ht="47.25" customHeight="1">
      <c r="A41" s="104" t="s">
        <v>108</v>
      </c>
      <c r="B41" s="105">
        <v>40</v>
      </c>
      <c r="C41" s="106">
        <v>634</v>
      </c>
      <c r="D41" s="144">
        <v>43</v>
      </c>
      <c r="E41" s="145">
        <v>734</v>
      </c>
      <c r="F41" s="107">
        <v>45</v>
      </c>
      <c r="G41" s="106">
        <v>520</v>
      </c>
      <c r="H41" s="144">
        <v>42</v>
      </c>
      <c r="I41" s="143">
        <v>604</v>
      </c>
      <c r="J41" s="107">
        <v>5</v>
      </c>
      <c r="K41" s="106">
        <v>116</v>
      </c>
      <c r="L41" s="144">
        <v>7</v>
      </c>
      <c r="M41" s="143">
        <v>112</v>
      </c>
      <c r="N41" s="108">
        <v>68</v>
      </c>
      <c r="O41" s="106">
        <v>871</v>
      </c>
      <c r="P41" s="144">
        <v>72</v>
      </c>
      <c r="Q41" s="153">
        <v>893</v>
      </c>
      <c r="R41" s="102">
        <f t="shared" si="1"/>
        <v>158</v>
      </c>
      <c r="S41" s="102">
        <f aca="true" t="shared" si="5" ref="S41:S50">SUM(C41,G41,K41,O41)</f>
        <v>2141</v>
      </c>
      <c r="T41" s="103">
        <f aca="true" t="shared" si="6" ref="T41:T50">SUM(D41,H41,L41,P41)</f>
        <v>164</v>
      </c>
      <c r="U41" s="103">
        <f aca="true" t="shared" si="7" ref="U41:U50">SUM(E41,I41,M41,Q41)</f>
        <v>2343</v>
      </c>
    </row>
    <row r="42" spans="1:21" s="103" customFormat="1" ht="47.25" customHeight="1">
      <c r="A42" s="104" t="s">
        <v>109</v>
      </c>
      <c r="B42" s="98">
        <v>31</v>
      </c>
      <c r="C42" s="99">
        <v>1209</v>
      </c>
      <c r="D42" s="146">
        <v>25</v>
      </c>
      <c r="E42" s="147">
        <v>828</v>
      </c>
      <c r="F42" s="100">
        <v>10</v>
      </c>
      <c r="G42" s="99">
        <v>266</v>
      </c>
      <c r="H42" s="146">
        <v>9</v>
      </c>
      <c r="I42" s="150">
        <v>118</v>
      </c>
      <c r="J42" s="100">
        <v>3</v>
      </c>
      <c r="K42" s="99">
        <v>21</v>
      </c>
      <c r="L42" s="146">
        <v>1</v>
      </c>
      <c r="M42" s="150">
        <v>8</v>
      </c>
      <c r="N42" s="101">
        <v>22</v>
      </c>
      <c r="O42" s="99">
        <v>334</v>
      </c>
      <c r="P42" s="146">
        <v>17</v>
      </c>
      <c r="Q42" s="142">
        <v>235</v>
      </c>
      <c r="R42" s="102">
        <f t="shared" si="1"/>
        <v>66</v>
      </c>
      <c r="S42" s="102">
        <f t="shared" si="5"/>
        <v>1830</v>
      </c>
      <c r="T42" s="103">
        <f t="shared" si="6"/>
        <v>52</v>
      </c>
      <c r="U42" s="103">
        <f t="shared" si="7"/>
        <v>1189</v>
      </c>
    </row>
    <row r="43" spans="1:21" s="103" customFormat="1" ht="47.25" customHeight="1">
      <c r="A43" s="104" t="s">
        <v>110</v>
      </c>
      <c r="B43" s="98">
        <v>287</v>
      </c>
      <c r="C43" s="99">
        <v>6134</v>
      </c>
      <c r="D43" s="146">
        <v>317</v>
      </c>
      <c r="E43" s="147">
        <v>5336</v>
      </c>
      <c r="F43" s="100">
        <v>103</v>
      </c>
      <c r="G43" s="99">
        <v>1240</v>
      </c>
      <c r="H43" s="151">
        <v>132</v>
      </c>
      <c r="I43" s="143">
        <v>1386</v>
      </c>
      <c r="J43" s="100">
        <v>30</v>
      </c>
      <c r="K43" s="99">
        <v>398</v>
      </c>
      <c r="L43" s="146">
        <v>29</v>
      </c>
      <c r="M43" s="150">
        <v>360</v>
      </c>
      <c r="N43" s="101">
        <v>290</v>
      </c>
      <c r="O43" s="99">
        <v>3529</v>
      </c>
      <c r="P43" s="146">
        <v>351</v>
      </c>
      <c r="Q43" s="142">
        <v>4063</v>
      </c>
      <c r="R43" s="102">
        <f t="shared" si="1"/>
        <v>710</v>
      </c>
      <c r="S43" s="102">
        <f t="shared" si="5"/>
        <v>11301</v>
      </c>
      <c r="T43" s="103">
        <f t="shared" si="6"/>
        <v>829</v>
      </c>
      <c r="U43" s="103">
        <f t="shared" si="7"/>
        <v>11145</v>
      </c>
    </row>
    <row r="44" spans="1:21" s="103" customFormat="1" ht="47.25" customHeight="1">
      <c r="A44" s="104" t="s">
        <v>111</v>
      </c>
      <c r="B44" s="98">
        <v>68</v>
      </c>
      <c r="C44" s="99">
        <v>1761</v>
      </c>
      <c r="D44" s="146">
        <v>71</v>
      </c>
      <c r="E44" s="147">
        <v>1662</v>
      </c>
      <c r="F44" s="100">
        <v>29</v>
      </c>
      <c r="G44" s="99">
        <v>429</v>
      </c>
      <c r="H44" s="146">
        <v>29</v>
      </c>
      <c r="I44" s="150">
        <v>375</v>
      </c>
      <c r="J44" s="100">
        <v>4</v>
      </c>
      <c r="K44" s="99">
        <v>61</v>
      </c>
      <c r="L44" s="146">
        <v>5</v>
      </c>
      <c r="M44" s="150">
        <v>41</v>
      </c>
      <c r="N44" s="101">
        <v>61</v>
      </c>
      <c r="O44" s="99">
        <v>674</v>
      </c>
      <c r="P44" s="146">
        <v>68</v>
      </c>
      <c r="Q44" s="142">
        <v>550</v>
      </c>
      <c r="R44" s="102">
        <f t="shared" si="1"/>
        <v>162</v>
      </c>
      <c r="S44" s="102">
        <f t="shared" si="5"/>
        <v>2925</v>
      </c>
      <c r="T44" s="103">
        <f t="shared" si="6"/>
        <v>173</v>
      </c>
      <c r="U44" s="103">
        <f t="shared" si="7"/>
        <v>2628</v>
      </c>
    </row>
    <row r="45" spans="1:21" s="103" customFormat="1" ht="47.25" customHeight="1">
      <c r="A45" s="104" t="s">
        <v>112</v>
      </c>
      <c r="B45" s="98">
        <v>135</v>
      </c>
      <c r="C45" s="99">
        <v>3243</v>
      </c>
      <c r="D45" s="146">
        <f>119+2</f>
        <v>121</v>
      </c>
      <c r="E45" s="147">
        <f>2951+52</f>
        <v>3003</v>
      </c>
      <c r="F45" s="100">
        <v>81</v>
      </c>
      <c r="G45" s="99">
        <v>1027</v>
      </c>
      <c r="H45" s="146">
        <v>83</v>
      </c>
      <c r="I45" s="150">
        <v>965</v>
      </c>
      <c r="J45" s="100">
        <v>12</v>
      </c>
      <c r="K45" s="99">
        <v>109</v>
      </c>
      <c r="L45" s="146">
        <v>10</v>
      </c>
      <c r="M45" s="150">
        <v>144</v>
      </c>
      <c r="N45" s="101">
        <v>108</v>
      </c>
      <c r="O45" s="99">
        <v>1280</v>
      </c>
      <c r="P45" s="146">
        <v>102</v>
      </c>
      <c r="Q45" s="142">
        <v>1293</v>
      </c>
      <c r="R45" s="102">
        <f t="shared" si="1"/>
        <v>336</v>
      </c>
      <c r="S45" s="102">
        <f t="shared" si="5"/>
        <v>5659</v>
      </c>
      <c r="T45" s="103">
        <f t="shared" si="6"/>
        <v>316</v>
      </c>
      <c r="U45" s="103">
        <f t="shared" si="7"/>
        <v>5405</v>
      </c>
    </row>
    <row r="46" spans="1:21" s="103" customFormat="1" ht="47.25" customHeight="1">
      <c r="A46" s="104" t="s">
        <v>113</v>
      </c>
      <c r="B46" s="98">
        <v>50</v>
      </c>
      <c r="C46" s="99">
        <v>1560</v>
      </c>
      <c r="D46" s="146">
        <v>46</v>
      </c>
      <c r="E46" s="147">
        <v>1277</v>
      </c>
      <c r="F46" s="100">
        <v>68</v>
      </c>
      <c r="G46" s="99">
        <v>648</v>
      </c>
      <c r="H46" s="146">
        <v>66</v>
      </c>
      <c r="I46" s="150">
        <v>590</v>
      </c>
      <c r="J46" s="100">
        <v>5</v>
      </c>
      <c r="K46" s="99">
        <v>85</v>
      </c>
      <c r="L46" s="146">
        <v>4</v>
      </c>
      <c r="M46" s="150">
        <v>64</v>
      </c>
      <c r="N46" s="101">
        <v>63</v>
      </c>
      <c r="O46" s="99">
        <v>979</v>
      </c>
      <c r="P46" s="146">
        <v>59</v>
      </c>
      <c r="Q46" s="142">
        <v>727</v>
      </c>
      <c r="R46" s="102">
        <f t="shared" si="1"/>
        <v>186</v>
      </c>
      <c r="S46" s="102">
        <f t="shared" si="5"/>
        <v>3272</v>
      </c>
      <c r="T46" s="103">
        <f t="shared" si="6"/>
        <v>175</v>
      </c>
      <c r="U46" s="103">
        <f t="shared" si="7"/>
        <v>2658</v>
      </c>
    </row>
    <row r="47" spans="1:21" s="103" customFormat="1" ht="47.25" customHeight="1">
      <c r="A47" s="104" t="s">
        <v>114</v>
      </c>
      <c r="B47" s="98">
        <v>61</v>
      </c>
      <c r="C47" s="99">
        <v>1585</v>
      </c>
      <c r="D47" s="146">
        <v>67</v>
      </c>
      <c r="E47" s="147">
        <v>1646</v>
      </c>
      <c r="F47" s="100">
        <v>46</v>
      </c>
      <c r="G47" s="99">
        <v>376</v>
      </c>
      <c r="H47" s="146">
        <v>32</v>
      </c>
      <c r="I47" s="150">
        <v>313</v>
      </c>
      <c r="J47" s="100">
        <v>17</v>
      </c>
      <c r="K47" s="99">
        <v>190</v>
      </c>
      <c r="L47" s="146">
        <v>5</v>
      </c>
      <c r="M47" s="150">
        <v>120</v>
      </c>
      <c r="N47" s="101">
        <v>72</v>
      </c>
      <c r="O47" s="99">
        <v>1080</v>
      </c>
      <c r="P47" s="146">
        <v>54</v>
      </c>
      <c r="Q47" s="142">
        <v>832</v>
      </c>
      <c r="R47" s="102">
        <f t="shared" si="1"/>
        <v>196</v>
      </c>
      <c r="S47" s="102">
        <f t="shared" si="5"/>
        <v>3231</v>
      </c>
      <c r="T47" s="103">
        <f t="shared" si="6"/>
        <v>158</v>
      </c>
      <c r="U47" s="103">
        <f t="shared" si="7"/>
        <v>2911</v>
      </c>
    </row>
    <row r="48" spans="1:21" s="103" customFormat="1" ht="47.25" customHeight="1">
      <c r="A48" s="104" t="s">
        <v>115</v>
      </c>
      <c r="B48" s="98">
        <v>20</v>
      </c>
      <c r="C48" s="99">
        <v>780</v>
      </c>
      <c r="D48" s="146">
        <v>14</v>
      </c>
      <c r="E48" s="147">
        <v>360</v>
      </c>
      <c r="F48" s="100">
        <v>17</v>
      </c>
      <c r="G48" s="99">
        <v>306</v>
      </c>
      <c r="H48" s="146">
        <v>18</v>
      </c>
      <c r="I48" s="150">
        <v>181</v>
      </c>
      <c r="J48" s="100">
        <v>2</v>
      </c>
      <c r="K48" s="99">
        <v>30</v>
      </c>
      <c r="L48" s="146">
        <v>0</v>
      </c>
      <c r="M48" s="150">
        <v>0</v>
      </c>
      <c r="N48" s="101">
        <v>34</v>
      </c>
      <c r="O48" s="99">
        <v>544</v>
      </c>
      <c r="P48" s="146">
        <v>28</v>
      </c>
      <c r="Q48" s="142">
        <v>305</v>
      </c>
      <c r="R48" s="102">
        <f t="shared" si="1"/>
        <v>73</v>
      </c>
      <c r="S48" s="102">
        <f t="shared" si="5"/>
        <v>1660</v>
      </c>
      <c r="T48" s="103">
        <f t="shared" si="6"/>
        <v>60</v>
      </c>
      <c r="U48" s="103">
        <f t="shared" si="7"/>
        <v>846</v>
      </c>
    </row>
    <row r="49" spans="1:21" s="103" customFormat="1" ht="47.25" customHeight="1">
      <c r="A49" s="104" t="s">
        <v>116</v>
      </c>
      <c r="B49" s="105">
        <v>14</v>
      </c>
      <c r="C49" s="106">
        <v>458</v>
      </c>
      <c r="D49" s="144">
        <v>14</v>
      </c>
      <c r="E49" s="145">
        <v>333</v>
      </c>
      <c r="F49" s="107">
        <v>11</v>
      </c>
      <c r="G49" s="106">
        <v>146</v>
      </c>
      <c r="H49" s="144">
        <v>6</v>
      </c>
      <c r="I49" s="143">
        <v>48</v>
      </c>
      <c r="J49" s="107">
        <v>3</v>
      </c>
      <c r="K49" s="106">
        <v>44</v>
      </c>
      <c r="L49" s="144">
        <v>1</v>
      </c>
      <c r="M49" s="143">
        <v>21</v>
      </c>
      <c r="N49" s="107">
        <v>16</v>
      </c>
      <c r="O49" s="106">
        <v>203</v>
      </c>
      <c r="P49" s="144">
        <v>8</v>
      </c>
      <c r="Q49" s="153">
        <v>84</v>
      </c>
      <c r="R49" s="102">
        <f t="shared" si="1"/>
        <v>44</v>
      </c>
      <c r="S49" s="102">
        <f t="shared" si="5"/>
        <v>851</v>
      </c>
      <c r="T49" s="103">
        <f t="shared" si="6"/>
        <v>29</v>
      </c>
      <c r="U49" s="103">
        <f t="shared" si="7"/>
        <v>486</v>
      </c>
    </row>
    <row r="50" spans="1:21" s="103" customFormat="1" ht="47.25" customHeight="1" thickBot="1">
      <c r="A50" s="110" t="s">
        <v>117</v>
      </c>
      <c r="B50" s="111">
        <v>28</v>
      </c>
      <c r="C50" s="112">
        <v>799</v>
      </c>
      <c r="D50" s="148">
        <v>26</v>
      </c>
      <c r="E50" s="149">
        <v>598</v>
      </c>
      <c r="F50" s="113">
        <v>10</v>
      </c>
      <c r="G50" s="112">
        <v>129</v>
      </c>
      <c r="H50" s="148">
        <v>8</v>
      </c>
      <c r="I50" s="152">
        <v>158</v>
      </c>
      <c r="J50" s="113">
        <v>1</v>
      </c>
      <c r="K50" s="112">
        <v>13</v>
      </c>
      <c r="L50" s="148">
        <v>1</v>
      </c>
      <c r="M50" s="152">
        <v>5</v>
      </c>
      <c r="N50" s="114">
        <v>23</v>
      </c>
      <c r="O50" s="112">
        <v>420</v>
      </c>
      <c r="P50" s="148">
        <v>16</v>
      </c>
      <c r="Q50" s="154">
        <v>223</v>
      </c>
      <c r="R50" s="102">
        <f t="shared" si="1"/>
        <v>62</v>
      </c>
      <c r="S50" s="102">
        <f t="shared" si="5"/>
        <v>1361</v>
      </c>
      <c r="T50" s="103">
        <f t="shared" si="6"/>
        <v>51</v>
      </c>
      <c r="U50" s="103">
        <f t="shared" si="7"/>
        <v>984</v>
      </c>
    </row>
    <row r="51" spans="1:19" s="124" customFormat="1" ht="47.25" customHeight="1" thickBot="1">
      <c r="A51" s="115" t="s">
        <v>43</v>
      </c>
      <c r="B51" s="116">
        <f aca="true" t="shared" si="8" ref="B51:Q51">SUM(B8:B50)</f>
        <v>10227</v>
      </c>
      <c r="C51" s="117">
        <f t="shared" si="8"/>
        <v>248777</v>
      </c>
      <c r="D51" s="118">
        <f t="shared" si="8"/>
        <v>9901</v>
      </c>
      <c r="E51" s="119">
        <f t="shared" si="8"/>
        <v>251609</v>
      </c>
      <c r="F51" s="120">
        <f t="shared" si="8"/>
        <v>6627</v>
      </c>
      <c r="G51" s="117">
        <f t="shared" si="8"/>
        <v>111658</v>
      </c>
      <c r="H51" s="118">
        <f t="shared" si="8"/>
        <v>6234.2</v>
      </c>
      <c r="I51" s="121">
        <f t="shared" si="8"/>
        <v>104264</v>
      </c>
      <c r="J51" s="120">
        <f t="shared" si="8"/>
        <v>1434</v>
      </c>
      <c r="K51" s="117">
        <f t="shared" si="8"/>
        <v>29239</v>
      </c>
      <c r="L51" s="118">
        <f t="shared" si="8"/>
        <v>1102</v>
      </c>
      <c r="M51" s="121">
        <f t="shared" si="8"/>
        <v>19643</v>
      </c>
      <c r="N51" s="122">
        <f t="shared" si="8"/>
        <v>11815</v>
      </c>
      <c r="O51" s="117">
        <f t="shared" si="8"/>
        <v>188069</v>
      </c>
      <c r="P51" s="118">
        <f t="shared" si="8"/>
        <v>11887</v>
      </c>
      <c r="Q51" s="119">
        <f t="shared" si="8"/>
        <v>187708</v>
      </c>
      <c r="R51" s="123">
        <f>SUM(R8:R50)</f>
        <v>30103</v>
      </c>
      <c r="S51" s="123">
        <f>SUM(S8:S50)</f>
        <v>577743</v>
      </c>
    </row>
    <row r="52" spans="1:19" s="124" customFormat="1" ht="36.75" customHeight="1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23"/>
      <c r="S52" s="123"/>
    </row>
    <row r="53" spans="1:19" s="124" customFormat="1" ht="36.75" customHeight="1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23"/>
      <c r="S53" s="123"/>
    </row>
    <row r="54" spans="1:19" s="124" customFormat="1" ht="36.75" customHeight="1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23"/>
      <c r="S54" s="123"/>
    </row>
    <row r="55" spans="1:19" s="124" customFormat="1" ht="36.75" customHeight="1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23"/>
      <c r="S55" s="123"/>
    </row>
    <row r="56" spans="1:19" s="124" customFormat="1" ht="36.75" customHeight="1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23"/>
      <c r="S56" s="123"/>
    </row>
    <row r="57" spans="1:19" s="124" customFormat="1" ht="36.75" customHeight="1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23"/>
      <c r="S57" s="123"/>
    </row>
    <row r="58" spans="1:19" s="124" customFormat="1" ht="36.75" customHeight="1">
      <c r="A58" s="165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23"/>
      <c r="S58" s="123"/>
    </row>
    <row r="59" spans="1:19" s="124" customFormat="1" ht="36.75" customHeight="1">
      <c r="A59" s="165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23"/>
      <c r="S59" s="123"/>
    </row>
    <row r="60" spans="1:19" s="124" customFormat="1" ht="36.7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23"/>
      <c r="S60" s="123"/>
    </row>
    <row r="61" spans="1:19" s="124" customFormat="1" ht="36.75" customHeight="1">
      <c r="A61" s="165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23"/>
      <c r="S61" s="123"/>
    </row>
    <row r="62" spans="1:19" s="124" customFormat="1" ht="36.75" customHeight="1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23"/>
      <c r="S62" s="123"/>
    </row>
    <row r="63" spans="1:19" s="124" customFormat="1" ht="36.75" customHeight="1">
      <c r="A63" s="165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23"/>
      <c r="S63" s="123"/>
    </row>
    <row r="64" spans="1:19" s="124" customFormat="1" ht="36.75" customHeight="1">
      <c r="A64" s="165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23"/>
      <c r="S64" s="123"/>
    </row>
    <row r="65" spans="1:19" s="124" customFormat="1" ht="36.75" customHeight="1">
      <c r="A65" s="165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23"/>
      <c r="S65" s="123"/>
    </row>
    <row r="66" spans="1:5" ht="23.25" customHeight="1">
      <c r="A66" s="83"/>
      <c r="B66" s="125"/>
      <c r="C66" s="125"/>
      <c r="D66" s="125"/>
      <c r="E66" s="125"/>
    </row>
  </sheetData>
  <sheetProtection selectLockedCells="1" selectUnlockedCells="1"/>
  <mergeCells count="16">
    <mergeCell ref="N3:Q3"/>
    <mergeCell ref="N6:O6"/>
    <mergeCell ref="K3:M3"/>
    <mergeCell ref="P6:Q6"/>
    <mergeCell ref="J6:K6"/>
    <mergeCell ref="F5:I5"/>
    <mergeCell ref="N5:Q5"/>
    <mergeCell ref="H6:I6"/>
    <mergeCell ref="A4:A7"/>
    <mergeCell ref="D6:E6"/>
    <mergeCell ref="B6:C6"/>
    <mergeCell ref="F6:G6"/>
    <mergeCell ref="B5:E5"/>
    <mergeCell ref="J5:M5"/>
    <mergeCell ref="B4:Q4"/>
    <mergeCell ref="L6:M6"/>
  </mergeCells>
  <printOptions horizontalCentered="1"/>
  <pageMargins left="0.1968503937007874" right="0.31496062992125984" top="0.7480314960629921" bottom="0.7480314960629921" header="0.31496062992125984" footer="0.31496062992125984"/>
  <pageSetup fitToHeight="1" fitToWidth="1" horizontalDpi="600" verticalDpi="600"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view="pageBreakPreview" zoomScale="80" zoomScaleNormal="75" zoomScaleSheetLayoutView="80" workbookViewId="0" topLeftCell="A1">
      <selection activeCell="N46" sqref="N1:Q16384"/>
    </sheetView>
  </sheetViews>
  <sheetFormatPr defaultColWidth="9.00390625" defaultRowHeight="13.5"/>
  <cols>
    <col min="1" max="1" width="23.625" style="126" customWidth="1"/>
    <col min="2" max="13" width="17.50390625" style="126" customWidth="1"/>
    <col min="14" max="15" width="15.75390625" style="126" hidden="1" customWidth="1"/>
    <col min="16" max="16" width="11.25390625" style="126" hidden="1" customWidth="1"/>
    <col min="17" max="17" width="12.125" style="126" hidden="1" customWidth="1"/>
    <col min="18" max="16384" width="9.00390625" style="126" customWidth="1"/>
  </cols>
  <sheetData>
    <row r="1" ht="36" customHeight="1">
      <c r="A1" s="80" t="s">
        <v>73</v>
      </c>
    </row>
    <row r="2" ht="32.25" customHeight="1">
      <c r="A2" s="82" t="s">
        <v>68</v>
      </c>
    </row>
    <row r="3" spans="1:15" s="83" customFormat="1" ht="25.5" customHeight="1" thickBot="1">
      <c r="A3" s="84"/>
      <c r="B3" s="84"/>
      <c r="C3" s="84"/>
      <c r="D3" s="84"/>
      <c r="E3" s="84"/>
      <c r="I3" s="84"/>
      <c r="K3" s="255"/>
      <c r="L3" s="256"/>
      <c r="M3" s="256"/>
      <c r="N3" s="86"/>
      <c r="O3" s="86"/>
    </row>
    <row r="4" spans="1:15" s="83" customFormat="1" ht="47.25" customHeight="1" thickBot="1">
      <c r="A4" s="231" t="s">
        <v>42</v>
      </c>
      <c r="B4" s="244" t="s">
        <v>61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  <c r="N4" s="87"/>
      <c r="O4" s="87"/>
    </row>
    <row r="5" spans="1:15" s="83" customFormat="1" ht="47.25" customHeight="1" thickBot="1">
      <c r="A5" s="232"/>
      <c r="B5" s="239" t="s">
        <v>49</v>
      </c>
      <c r="C5" s="240"/>
      <c r="D5" s="241"/>
      <c r="E5" s="241"/>
      <c r="F5" s="251" t="s">
        <v>50</v>
      </c>
      <c r="G5" s="252"/>
      <c r="H5" s="253"/>
      <c r="I5" s="257"/>
      <c r="J5" s="240" t="s">
        <v>54</v>
      </c>
      <c r="K5" s="240"/>
      <c r="L5" s="241"/>
      <c r="M5" s="258"/>
      <c r="N5" s="87"/>
      <c r="O5" s="87"/>
    </row>
    <row r="6" spans="1:15" s="83" customFormat="1" ht="62.25" customHeight="1">
      <c r="A6" s="233"/>
      <c r="B6" s="237" t="s">
        <v>74</v>
      </c>
      <c r="C6" s="238"/>
      <c r="D6" s="235" t="s">
        <v>75</v>
      </c>
      <c r="E6" s="236"/>
      <c r="F6" s="237" t="s">
        <v>74</v>
      </c>
      <c r="G6" s="238"/>
      <c r="H6" s="235" t="s">
        <v>75</v>
      </c>
      <c r="I6" s="236"/>
      <c r="J6" s="237" t="s">
        <v>74</v>
      </c>
      <c r="K6" s="238"/>
      <c r="L6" s="235" t="s">
        <v>75</v>
      </c>
      <c r="M6" s="250"/>
      <c r="N6" s="88"/>
      <c r="O6" s="88"/>
    </row>
    <row r="7" spans="1:15" s="83" customFormat="1" ht="42" customHeight="1" thickBot="1">
      <c r="A7" s="234"/>
      <c r="B7" s="89" t="s">
        <v>57</v>
      </c>
      <c r="C7" s="90" t="s">
        <v>45</v>
      </c>
      <c r="D7" s="91" t="s">
        <v>57</v>
      </c>
      <c r="E7" s="92" t="s">
        <v>45</v>
      </c>
      <c r="F7" s="93" t="s">
        <v>57</v>
      </c>
      <c r="G7" s="90" t="s">
        <v>45</v>
      </c>
      <c r="H7" s="91" t="s">
        <v>57</v>
      </c>
      <c r="I7" s="94" t="s">
        <v>45</v>
      </c>
      <c r="J7" s="127" t="s">
        <v>57</v>
      </c>
      <c r="K7" s="90" t="s">
        <v>45</v>
      </c>
      <c r="L7" s="91" t="s">
        <v>57</v>
      </c>
      <c r="M7" s="95" t="s">
        <v>45</v>
      </c>
      <c r="N7" s="96"/>
      <c r="O7" s="96"/>
    </row>
    <row r="8" spans="1:17" ht="47.25" customHeight="1">
      <c r="A8" s="168" t="s">
        <v>44</v>
      </c>
      <c r="B8" s="98">
        <v>1947</v>
      </c>
      <c r="C8" s="99">
        <v>259270</v>
      </c>
      <c r="D8" s="146">
        <v>1783</v>
      </c>
      <c r="E8" s="147">
        <v>247728</v>
      </c>
      <c r="F8" s="100">
        <v>26</v>
      </c>
      <c r="G8" s="99">
        <v>3973</v>
      </c>
      <c r="H8" s="146">
        <v>45</v>
      </c>
      <c r="I8" s="147">
        <v>6392</v>
      </c>
      <c r="J8" s="128">
        <v>16</v>
      </c>
      <c r="K8" s="99">
        <v>1589</v>
      </c>
      <c r="L8" s="156">
        <v>30</v>
      </c>
      <c r="M8" s="157">
        <v>2793</v>
      </c>
      <c r="N8" s="102">
        <f aca="true" t="shared" si="0" ref="N8:Q17">SUM(B8,F8,J8)</f>
        <v>1989</v>
      </c>
      <c r="O8" s="102">
        <f t="shared" si="0"/>
        <v>264832</v>
      </c>
      <c r="P8" s="126">
        <f t="shared" si="0"/>
        <v>1858</v>
      </c>
      <c r="Q8" s="126">
        <f t="shared" si="0"/>
        <v>256913</v>
      </c>
    </row>
    <row r="9" spans="1:17" ht="47.25" customHeight="1">
      <c r="A9" s="169" t="s">
        <v>77</v>
      </c>
      <c r="B9" s="98">
        <v>6</v>
      </c>
      <c r="C9" s="99">
        <v>2265</v>
      </c>
      <c r="D9" s="146">
        <v>4</v>
      </c>
      <c r="E9" s="147">
        <v>1986</v>
      </c>
      <c r="F9" s="100">
        <v>0</v>
      </c>
      <c r="G9" s="99">
        <v>0</v>
      </c>
      <c r="H9" s="146">
        <v>0</v>
      </c>
      <c r="I9" s="147">
        <v>0</v>
      </c>
      <c r="J9" s="100">
        <v>0</v>
      </c>
      <c r="K9" s="99">
        <v>0</v>
      </c>
      <c r="L9" s="146">
        <v>0</v>
      </c>
      <c r="M9" s="142">
        <v>0</v>
      </c>
      <c r="N9" s="102">
        <f t="shared" si="0"/>
        <v>6</v>
      </c>
      <c r="O9" s="102">
        <f t="shared" si="0"/>
        <v>2265</v>
      </c>
      <c r="P9" s="126">
        <f t="shared" si="0"/>
        <v>4</v>
      </c>
      <c r="Q9" s="126">
        <f t="shared" si="0"/>
        <v>1986</v>
      </c>
    </row>
    <row r="10" spans="1:17" ht="47.25" customHeight="1">
      <c r="A10" s="169" t="s">
        <v>81</v>
      </c>
      <c r="B10" s="98">
        <v>1</v>
      </c>
      <c r="C10" s="99">
        <v>120</v>
      </c>
      <c r="D10" s="146">
        <v>1</v>
      </c>
      <c r="E10" s="147">
        <v>5</v>
      </c>
      <c r="F10" s="100">
        <v>0</v>
      </c>
      <c r="G10" s="99">
        <v>0</v>
      </c>
      <c r="H10" s="146">
        <v>0</v>
      </c>
      <c r="I10" s="147">
        <v>0</v>
      </c>
      <c r="J10" s="100">
        <v>0</v>
      </c>
      <c r="K10" s="99">
        <v>0</v>
      </c>
      <c r="L10" s="146">
        <v>0</v>
      </c>
      <c r="M10" s="142">
        <v>0</v>
      </c>
      <c r="N10" s="102">
        <f t="shared" si="0"/>
        <v>1</v>
      </c>
      <c r="O10" s="102">
        <f t="shared" si="0"/>
        <v>120</v>
      </c>
      <c r="P10" s="126">
        <f t="shared" si="0"/>
        <v>1</v>
      </c>
      <c r="Q10" s="126">
        <f t="shared" si="0"/>
        <v>5</v>
      </c>
    </row>
    <row r="11" spans="1:17" ht="47.25" customHeight="1">
      <c r="A11" s="169" t="s">
        <v>82</v>
      </c>
      <c r="B11" s="98">
        <v>1</v>
      </c>
      <c r="C11" s="99">
        <v>30</v>
      </c>
      <c r="D11" s="146">
        <v>0</v>
      </c>
      <c r="E11" s="147">
        <v>0</v>
      </c>
      <c r="F11" s="100">
        <v>0</v>
      </c>
      <c r="G11" s="99">
        <v>0</v>
      </c>
      <c r="H11" s="146">
        <v>0</v>
      </c>
      <c r="I11" s="150">
        <v>0</v>
      </c>
      <c r="J11" s="101">
        <v>0</v>
      </c>
      <c r="K11" s="99">
        <v>0</v>
      </c>
      <c r="L11" s="146">
        <v>0</v>
      </c>
      <c r="M11" s="142">
        <v>0</v>
      </c>
      <c r="N11" s="102">
        <f t="shared" si="0"/>
        <v>1</v>
      </c>
      <c r="O11" s="102">
        <f t="shared" si="0"/>
        <v>30</v>
      </c>
      <c r="P11" s="126">
        <f t="shared" si="0"/>
        <v>0</v>
      </c>
      <c r="Q11" s="126">
        <f t="shared" si="0"/>
        <v>0</v>
      </c>
    </row>
    <row r="12" spans="1:17" ht="47.25" customHeight="1">
      <c r="A12" s="169" t="s">
        <v>83</v>
      </c>
      <c r="B12" s="105">
        <v>13</v>
      </c>
      <c r="C12" s="106">
        <v>4691</v>
      </c>
      <c r="D12" s="144">
        <v>12</v>
      </c>
      <c r="E12" s="145">
        <v>4730</v>
      </c>
      <c r="F12" s="107">
        <v>4</v>
      </c>
      <c r="G12" s="106">
        <v>1927</v>
      </c>
      <c r="H12" s="144">
        <v>3</v>
      </c>
      <c r="I12" s="143">
        <v>2351</v>
      </c>
      <c r="J12" s="108">
        <v>1</v>
      </c>
      <c r="K12" s="106">
        <v>340</v>
      </c>
      <c r="L12" s="144">
        <v>0</v>
      </c>
      <c r="M12" s="153">
        <v>0</v>
      </c>
      <c r="N12" s="102">
        <f t="shared" si="0"/>
        <v>18</v>
      </c>
      <c r="O12" s="102">
        <f t="shared" si="0"/>
        <v>6958</v>
      </c>
      <c r="P12" s="126">
        <f t="shared" si="0"/>
        <v>15</v>
      </c>
      <c r="Q12" s="126">
        <f t="shared" si="0"/>
        <v>7081</v>
      </c>
    </row>
    <row r="13" spans="1:17" ht="47.25" customHeight="1">
      <c r="A13" s="169" t="s">
        <v>84</v>
      </c>
      <c r="B13" s="98">
        <v>44</v>
      </c>
      <c r="C13" s="99">
        <v>14835</v>
      </c>
      <c r="D13" s="146">
        <v>50</v>
      </c>
      <c r="E13" s="147">
        <v>15331</v>
      </c>
      <c r="F13" s="100">
        <v>9</v>
      </c>
      <c r="G13" s="99">
        <v>5481</v>
      </c>
      <c r="H13" s="146">
        <v>13</v>
      </c>
      <c r="I13" s="150">
        <v>5600</v>
      </c>
      <c r="J13" s="101">
        <v>0</v>
      </c>
      <c r="K13" s="99">
        <v>0</v>
      </c>
      <c r="L13" s="146">
        <v>1</v>
      </c>
      <c r="M13" s="142">
        <v>89</v>
      </c>
      <c r="N13" s="102">
        <f t="shared" si="0"/>
        <v>53</v>
      </c>
      <c r="O13" s="102">
        <f t="shared" si="0"/>
        <v>20316</v>
      </c>
      <c r="P13" s="126">
        <f t="shared" si="0"/>
        <v>64</v>
      </c>
      <c r="Q13" s="126">
        <f t="shared" si="0"/>
        <v>21020</v>
      </c>
    </row>
    <row r="14" spans="1:17" ht="47.25" customHeight="1">
      <c r="A14" s="169" t="s">
        <v>85</v>
      </c>
      <c r="B14" s="98">
        <v>23</v>
      </c>
      <c r="C14" s="99">
        <v>3750</v>
      </c>
      <c r="D14" s="146">
        <v>47</v>
      </c>
      <c r="E14" s="147">
        <v>3768</v>
      </c>
      <c r="F14" s="100">
        <v>5</v>
      </c>
      <c r="G14" s="99">
        <v>500</v>
      </c>
      <c r="H14" s="146">
        <v>1</v>
      </c>
      <c r="I14" s="150">
        <v>7</v>
      </c>
      <c r="J14" s="101">
        <v>1</v>
      </c>
      <c r="K14" s="99">
        <v>100</v>
      </c>
      <c r="L14" s="146">
        <v>0</v>
      </c>
      <c r="M14" s="142">
        <v>0</v>
      </c>
      <c r="N14" s="102">
        <f t="shared" si="0"/>
        <v>29</v>
      </c>
      <c r="O14" s="102">
        <f t="shared" si="0"/>
        <v>4350</v>
      </c>
      <c r="P14" s="126">
        <f t="shared" si="0"/>
        <v>48</v>
      </c>
      <c r="Q14" s="126">
        <f t="shared" si="0"/>
        <v>3775</v>
      </c>
    </row>
    <row r="15" spans="1:17" ht="47.25" customHeight="1">
      <c r="A15" s="169" t="s">
        <v>86</v>
      </c>
      <c r="B15" s="98">
        <v>19</v>
      </c>
      <c r="C15" s="99">
        <v>6518</v>
      </c>
      <c r="D15" s="146">
        <v>22</v>
      </c>
      <c r="E15" s="147">
        <v>8159</v>
      </c>
      <c r="F15" s="100">
        <v>3</v>
      </c>
      <c r="G15" s="99">
        <v>300</v>
      </c>
      <c r="H15" s="146">
        <v>3</v>
      </c>
      <c r="I15" s="150">
        <v>1076</v>
      </c>
      <c r="J15" s="101">
        <v>0</v>
      </c>
      <c r="K15" s="99">
        <v>0</v>
      </c>
      <c r="L15" s="146">
        <v>1</v>
      </c>
      <c r="M15" s="142">
        <v>43</v>
      </c>
      <c r="N15" s="102">
        <f t="shared" si="0"/>
        <v>22</v>
      </c>
      <c r="O15" s="102">
        <f t="shared" si="0"/>
        <v>6818</v>
      </c>
      <c r="P15" s="126">
        <f t="shared" si="0"/>
        <v>26</v>
      </c>
      <c r="Q15" s="126">
        <f t="shared" si="0"/>
        <v>9278</v>
      </c>
    </row>
    <row r="16" spans="1:17" ht="47.25" customHeight="1">
      <c r="A16" s="169" t="s">
        <v>87</v>
      </c>
      <c r="B16" s="98">
        <v>6</v>
      </c>
      <c r="C16" s="99">
        <v>1636</v>
      </c>
      <c r="D16" s="146">
        <v>4</v>
      </c>
      <c r="E16" s="147">
        <v>1600</v>
      </c>
      <c r="F16" s="100">
        <v>0</v>
      </c>
      <c r="G16" s="99">
        <v>0</v>
      </c>
      <c r="H16" s="146">
        <v>0</v>
      </c>
      <c r="I16" s="150">
        <v>0</v>
      </c>
      <c r="J16" s="101">
        <v>0</v>
      </c>
      <c r="K16" s="99">
        <v>0</v>
      </c>
      <c r="L16" s="146">
        <v>0</v>
      </c>
      <c r="M16" s="142">
        <v>0</v>
      </c>
      <c r="N16" s="102">
        <f t="shared" si="0"/>
        <v>6</v>
      </c>
      <c r="O16" s="102">
        <f t="shared" si="0"/>
        <v>1636</v>
      </c>
      <c r="P16" s="126">
        <f t="shared" si="0"/>
        <v>4</v>
      </c>
      <c r="Q16" s="126">
        <f t="shared" si="0"/>
        <v>1600</v>
      </c>
    </row>
    <row r="17" spans="1:17" ht="47.25" customHeight="1">
      <c r="A17" s="169" t="s">
        <v>88</v>
      </c>
      <c r="B17" s="98">
        <v>2</v>
      </c>
      <c r="C17" s="99">
        <v>200</v>
      </c>
      <c r="D17" s="146">
        <v>1</v>
      </c>
      <c r="E17" s="147">
        <v>243</v>
      </c>
      <c r="F17" s="100">
        <v>0</v>
      </c>
      <c r="G17" s="99">
        <v>0</v>
      </c>
      <c r="H17" s="146">
        <v>0</v>
      </c>
      <c r="I17" s="150">
        <v>0</v>
      </c>
      <c r="J17" s="101">
        <v>0</v>
      </c>
      <c r="K17" s="99">
        <v>0</v>
      </c>
      <c r="L17" s="146">
        <v>0</v>
      </c>
      <c r="M17" s="142">
        <v>0</v>
      </c>
      <c r="N17" s="102">
        <f t="shared" si="0"/>
        <v>2</v>
      </c>
      <c r="O17" s="102">
        <f t="shared" si="0"/>
        <v>200</v>
      </c>
      <c r="P17" s="126">
        <f t="shared" si="0"/>
        <v>1</v>
      </c>
      <c r="Q17" s="126">
        <f t="shared" si="0"/>
        <v>243</v>
      </c>
    </row>
    <row r="18" spans="1:17" ht="47.25" customHeight="1">
      <c r="A18" s="169" t="s">
        <v>79</v>
      </c>
      <c r="B18" s="105">
        <v>24</v>
      </c>
      <c r="C18" s="106">
        <v>7635</v>
      </c>
      <c r="D18" s="144">
        <v>14</v>
      </c>
      <c r="E18" s="145">
        <v>5290</v>
      </c>
      <c r="F18" s="107">
        <v>2</v>
      </c>
      <c r="G18" s="106">
        <v>310</v>
      </c>
      <c r="H18" s="144">
        <v>0</v>
      </c>
      <c r="I18" s="143">
        <v>0</v>
      </c>
      <c r="J18" s="108">
        <v>1</v>
      </c>
      <c r="K18" s="106">
        <v>155</v>
      </c>
      <c r="L18" s="144">
        <v>0</v>
      </c>
      <c r="M18" s="153">
        <v>0</v>
      </c>
      <c r="N18" s="102">
        <f aca="true" t="shared" si="1" ref="N18:N51">SUM(B18,F18,J18)</f>
        <v>27</v>
      </c>
      <c r="O18" s="102">
        <f aca="true" t="shared" si="2" ref="O18:O51">SUM(C18,G18,K18)</f>
        <v>8100</v>
      </c>
      <c r="P18" s="126">
        <f aca="true" t="shared" si="3" ref="P18:Q40">SUM(D18,H18,L18)</f>
        <v>14</v>
      </c>
      <c r="Q18" s="126">
        <f t="shared" si="3"/>
        <v>5290</v>
      </c>
    </row>
    <row r="19" spans="1:17" ht="47.25" customHeight="1">
      <c r="A19" s="169" t="s">
        <v>89</v>
      </c>
      <c r="B19" s="98">
        <v>22</v>
      </c>
      <c r="C19" s="99">
        <v>6589</v>
      </c>
      <c r="D19" s="146">
        <v>21</v>
      </c>
      <c r="E19" s="147">
        <v>6488</v>
      </c>
      <c r="F19" s="100">
        <v>1</v>
      </c>
      <c r="G19" s="99">
        <v>45</v>
      </c>
      <c r="H19" s="146">
        <v>3</v>
      </c>
      <c r="I19" s="150">
        <v>109</v>
      </c>
      <c r="J19" s="101">
        <v>0</v>
      </c>
      <c r="K19" s="99">
        <v>0</v>
      </c>
      <c r="L19" s="146">
        <v>0</v>
      </c>
      <c r="M19" s="142">
        <v>0</v>
      </c>
      <c r="N19" s="102">
        <f t="shared" si="1"/>
        <v>23</v>
      </c>
      <c r="O19" s="102">
        <f t="shared" si="2"/>
        <v>6634</v>
      </c>
      <c r="P19" s="126">
        <f t="shared" si="3"/>
        <v>24</v>
      </c>
      <c r="Q19" s="126">
        <f t="shared" si="3"/>
        <v>6597</v>
      </c>
    </row>
    <row r="20" spans="1:17" ht="47.25" customHeight="1">
      <c r="A20" s="169" t="s">
        <v>90</v>
      </c>
      <c r="B20" s="98">
        <v>47</v>
      </c>
      <c r="C20" s="99">
        <v>5833</v>
      </c>
      <c r="D20" s="146">
        <v>37</v>
      </c>
      <c r="E20" s="147">
        <v>4098</v>
      </c>
      <c r="F20" s="100">
        <v>7</v>
      </c>
      <c r="G20" s="99">
        <v>869</v>
      </c>
      <c r="H20" s="146">
        <v>0</v>
      </c>
      <c r="I20" s="150">
        <v>0</v>
      </c>
      <c r="J20" s="101">
        <v>2</v>
      </c>
      <c r="K20" s="99">
        <v>248</v>
      </c>
      <c r="L20" s="146">
        <v>0</v>
      </c>
      <c r="M20" s="142">
        <v>0</v>
      </c>
      <c r="N20" s="102">
        <f t="shared" si="1"/>
        <v>56</v>
      </c>
      <c r="O20" s="102">
        <f t="shared" si="2"/>
        <v>6950</v>
      </c>
      <c r="P20" s="126">
        <f t="shared" si="3"/>
        <v>37</v>
      </c>
      <c r="Q20" s="126">
        <f t="shared" si="3"/>
        <v>4098</v>
      </c>
    </row>
    <row r="21" spans="1:17" ht="47.25" customHeight="1">
      <c r="A21" s="169" t="s">
        <v>91</v>
      </c>
      <c r="B21" s="105">
        <v>39</v>
      </c>
      <c r="C21" s="106">
        <v>4407</v>
      </c>
      <c r="D21" s="144">
        <v>55</v>
      </c>
      <c r="E21" s="145">
        <v>4027</v>
      </c>
      <c r="F21" s="107">
        <v>1</v>
      </c>
      <c r="G21" s="106">
        <v>230</v>
      </c>
      <c r="H21" s="144">
        <v>1</v>
      </c>
      <c r="I21" s="143">
        <v>6</v>
      </c>
      <c r="J21" s="108">
        <v>1</v>
      </c>
      <c r="K21" s="106">
        <v>120</v>
      </c>
      <c r="L21" s="144">
        <v>3</v>
      </c>
      <c r="M21" s="153">
        <v>206</v>
      </c>
      <c r="N21" s="102">
        <f t="shared" si="1"/>
        <v>41</v>
      </c>
      <c r="O21" s="102">
        <f t="shared" si="2"/>
        <v>4757</v>
      </c>
      <c r="P21" s="126">
        <f t="shared" si="3"/>
        <v>59</v>
      </c>
      <c r="Q21" s="126">
        <f t="shared" si="3"/>
        <v>4239</v>
      </c>
    </row>
    <row r="22" spans="1:17" ht="47.25" customHeight="1">
      <c r="A22" s="169" t="s">
        <v>92</v>
      </c>
      <c r="B22" s="98">
        <v>12</v>
      </c>
      <c r="C22" s="99">
        <v>1281</v>
      </c>
      <c r="D22" s="146">
        <v>19</v>
      </c>
      <c r="E22" s="147">
        <v>1805</v>
      </c>
      <c r="F22" s="100">
        <v>1</v>
      </c>
      <c r="G22" s="99">
        <v>11</v>
      </c>
      <c r="H22" s="146">
        <v>0</v>
      </c>
      <c r="I22" s="150">
        <v>0</v>
      </c>
      <c r="J22" s="101">
        <v>0</v>
      </c>
      <c r="K22" s="99">
        <v>0</v>
      </c>
      <c r="L22" s="146">
        <v>0</v>
      </c>
      <c r="M22" s="142">
        <v>0</v>
      </c>
      <c r="N22" s="102">
        <f t="shared" si="1"/>
        <v>13</v>
      </c>
      <c r="O22" s="102">
        <f t="shared" si="2"/>
        <v>1292</v>
      </c>
      <c r="P22" s="126">
        <f t="shared" si="3"/>
        <v>19</v>
      </c>
      <c r="Q22" s="126">
        <f t="shared" si="3"/>
        <v>1805</v>
      </c>
    </row>
    <row r="23" spans="1:17" ht="47.25" customHeight="1">
      <c r="A23" s="169" t="s">
        <v>93</v>
      </c>
      <c r="B23" s="98">
        <v>15</v>
      </c>
      <c r="C23" s="99">
        <v>1920</v>
      </c>
      <c r="D23" s="146">
        <v>12</v>
      </c>
      <c r="E23" s="147">
        <v>1979</v>
      </c>
      <c r="F23" s="100">
        <v>0</v>
      </c>
      <c r="G23" s="99">
        <v>0</v>
      </c>
      <c r="H23" s="146">
        <v>0</v>
      </c>
      <c r="I23" s="150">
        <v>0</v>
      </c>
      <c r="J23" s="101">
        <v>0</v>
      </c>
      <c r="K23" s="99">
        <v>0</v>
      </c>
      <c r="L23" s="146">
        <v>0</v>
      </c>
      <c r="M23" s="142">
        <v>0</v>
      </c>
      <c r="N23" s="102">
        <f t="shared" si="1"/>
        <v>15</v>
      </c>
      <c r="O23" s="102">
        <f t="shared" si="2"/>
        <v>1920</v>
      </c>
      <c r="P23" s="126">
        <f t="shared" si="3"/>
        <v>12</v>
      </c>
      <c r="Q23" s="126">
        <f t="shared" si="3"/>
        <v>1979</v>
      </c>
    </row>
    <row r="24" spans="1:17" ht="47.25" customHeight="1">
      <c r="A24" s="169" t="s">
        <v>94</v>
      </c>
      <c r="B24" s="98">
        <v>13</v>
      </c>
      <c r="C24" s="99">
        <v>1328</v>
      </c>
      <c r="D24" s="146">
        <v>6</v>
      </c>
      <c r="E24" s="147">
        <v>1027</v>
      </c>
      <c r="F24" s="100">
        <v>2</v>
      </c>
      <c r="G24" s="99">
        <v>46</v>
      </c>
      <c r="H24" s="146">
        <v>0</v>
      </c>
      <c r="I24" s="150">
        <v>0</v>
      </c>
      <c r="J24" s="101">
        <v>1</v>
      </c>
      <c r="K24" s="99">
        <v>23</v>
      </c>
      <c r="L24" s="146">
        <v>0</v>
      </c>
      <c r="M24" s="142">
        <v>0</v>
      </c>
      <c r="N24" s="102">
        <f t="shared" si="1"/>
        <v>16</v>
      </c>
      <c r="O24" s="102">
        <f t="shared" si="2"/>
        <v>1397</v>
      </c>
      <c r="P24" s="126">
        <f t="shared" si="3"/>
        <v>6</v>
      </c>
      <c r="Q24" s="126">
        <f t="shared" si="3"/>
        <v>1027</v>
      </c>
    </row>
    <row r="25" spans="1:17" ht="47.25" customHeight="1">
      <c r="A25" s="169" t="s">
        <v>95</v>
      </c>
      <c r="B25" s="98">
        <v>2</v>
      </c>
      <c r="C25" s="99">
        <v>134</v>
      </c>
      <c r="D25" s="146">
        <v>1</v>
      </c>
      <c r="E25" s="147">
        <v>127</v>
      </c>
      <c r="F25" s="100">
        <v>0</v>
      </c>
      <c r="G25" s="99">
        <v>0</v>
      </c>
      <c r="H25" s="146">
        <v>0</v>
      </c>
      <c r="I25" s="150">
        <v>0</v>
      </c>
      <c r="J25" s="101">
        <v>0</v>
      </c>
      <c r="K25" s="99">
        <v>0</v>
      </c>
      <c r="L25" s="146">
        <v>0</v>
      </c>
      <c r="M25" s="142">
        <v>0</v>
      </c>
      <c r="N25" s="102">
        <f t="shared" si="1"/>
        <v>2</v>
      </c>
      <c r="O25" s="102">
        <f t="shared" si="2"/>
        <v>134</v>
      </c>
      <c r="P25" s="126">
        <f t="shared" si="3"/>
        <v>1</v>
      </c>
      <c r="Q25" s="126">
        <f t="shared" si="3"/>
        <v>127</v>
      </c>
    </row>
    <row r="26" spans="1:17" ht="47.25" customHeight="1">
      <c r="A26" s="169" t="s">
        <v>96</v>
      </c>
      <c r="B26" s="105">
        <v>17</v>
      </c>
      <c r="C26" s="106">
        <v>4760</v>
      </c>
      <c r="D26" s="144">
        <v>16</v>
      </c>
      <c r="E26" s="145">
        <v>3450</v>
      </c>
      <c r="F26" s="107">
        <v>1</v>
      </c>
      <c r="G26" s="106">
        <v>280</v>
      </c>
      <c r="H26" s="144">
        <v>1</v>
      </c>
      <c r="I26" s="143">
        <v>41</v>
      </c>
      <c r="J26" s="108">
        <v>1</v>
      </c>
      <c r="K26" s="106">
        <v>280</v>
      </c>
      <c r="L26" s="144">
        <v>0</v>
      </c>
      <c r="M26" s="153">
        <v>0</v>
      </c>
      <c r="N26" s="102">
        <f t="shared" si="1"/>
        <v>19</v>
      </c>
      <c r="O26" s="102">
        <f t="shared" si="2"/>
        <v>5320</v>
      </c>
      <c r="P26" s="126">
        <f t="shared" si="3"/>
        <v>17</v>
      </c>
      <c r="Q26" s="126">
        <f t="shared" si="3"/>
        <v>3491</v>
      </c>
    </row>
    <row r="27" spans="1:17" ht="47.25" customHeight="1">
      <c r="A27" s="169" t="s">
        <v>97</v>
      </c>
      <c r="B27" s="105">
        <v>3</v>
      </c>
      <c r="C27" s="106">
        <v>408</v>
      </c>
      <c r="D27" s="144">
        <v>2</v>
      </c>
      <c r="E27" s="145">
        <v>248</v>
      </c>
      <c r="F27" s="107">
        <v>1</v>
      </c>
      <c r="G27" s="106">
        <v>180</v>
      </c>
      <c r="H27" s="144">
        <v>1</v>
      </c>
      <c r="I27" s="143">
        <v>8</v>
      </c>
      <c r="J27" s="108">
        <v>0</v>
      </c>
      <c r="K27" s="106">
        <v>0</v>
      </c>
      <c r="L27" s="144">
        <v>0</v>
      </c>
      <c r="M27" s="153">
        <v>0</v>
      </c>
      <c r="N27" s="102">
        <f t="shared" si="1"/>
        <v>4</v>
      </c>
      <c r="O27" s="102">
        <f t="shared" si="2"/>
        <v>588</v>
      </c>
      <c r="P27" s="126">
        <f t="shared" si="3"/>
        <v>3</v>
      </c>
      <c r="Q27" s="126">
        <f t="shared" si="3"/>
        <v>256</v>
      </c>
    </row>
    <row r="28" spans="1:17" ht="47.25" customHeight="1">
      <c r="A28" s="169" t="s">
        <v>80</v>
      </c>
      <c r="B28" s="105">
        <v>160</v>
      </c>
      <c r="C28" s="106">
        <v>28746</v>
      </c>
      <c r="D28" s="144">
        <v>136</v>
      </c>
      <c r="E28" s="145">
        <v>24507</v>
      </c>
      <c r="F28" s="107">
        <v>9</v>
      </c>
      <c r="G28" s="106">
        <v>1773</v>
      </c>
      <c r="H28" s="144">
        <v>6</v>
      </c>
      <c r="I28" s="143">
        <v>1367</v>
      </c>
      <c r="J28" s="108">
        <v>1</v>
      </c>
      <c r="K28" s="106">
        <v>75</v>
      </c>
      <c r="L28" s="144">
        <v>1</v>
      </c>
      <c r="M28" s="153">
        <v>23</v>
      </c>
      <c r="N28" s="102">
        <f t="shared" si="1"/>
        <v>170</v>
      </c>
      <c r="O28" s="102">
        <f t="shared" si="2"/>
        <v>30594</v>
      </c>
      <c r="P28" s="126">
        <f t="shared" si="3"/>
        <v>143</v>
      </c>
      <c r="Q28" s="126">
        <f t="shared" si="3"/>
        <v>25897</v>
      </c>
    </row>
    <row r="29" spans="1:17" ht="47.25" customHeight="1">
      <c r="A29" s="169" t="s">
        <v>98</v>
      </c>
      <c r="B29" s="98">
        <v>5</v>
      </c>
      <c r="C29" s="99">
        <v>658</v>
      </c>
      <c r="D29" s="146">
        <v>7</v>
      </c>
      <c r="E29" s="147">
        <v>461</v>
      </c>
      <c r="F29" s="100">
        <v>0</v>
      </c>
      <c r="G29" s="99">
        <v>0</v>
      </c>
      <c r="H29" s="146">
        <v>0</v>
      </c>
      <c r="I29" s="150">
        <v>0</v>
      </c>
      <c r="J29" s="101">
        <v>0</v>
      </c>
      <c r="K29" s="99">
        <v>0</v>
      </c>
      <c r="L29" s="146">
        <v>0</v>
      </c>
      <c r="M29" s="142">
        <v>0</v>
      </c>
      <c r="N29" s="102">
        <f t="shared" si="1"/>
        <v>5</v>
      </c>
      <c r="O29" s="102">
        <f t="shared" si="2"/>
        <v>658</v>
      </c>
      <c r="P29" s="126">
        <f t="shared" si="3"/>
        <v>7</v>
      </c>
      <c r="Q29" s="126">
        <f t="shared" si="3"/>
        <v>461</v>
      </c>
    </row>
    <row r="30" spans="1:17" ht="47.25" customHeight="1">
      <c r="A30" s="169" t="s">
        <v>99</v>
      </c>
      <c r="B30" s="98">
        <v>4</v>
      </c>
      <c r="C30" s="99">
        <v>397</v>
      </c>
      <c r="D30" s="146">
        <v>4</v>
      </c>
      <c r="E30" s="147">
        <v>430</v>
      </c>
      <c r="F30" s="100">
        <v>4</v>
      </c>
      <c r="G30" s="99">
        <v>520</v>
      </c>
      <c r="H30" s="146">
        <v>2</v>
      </c>
      <c r="I30" s="150">
        <v>438</v>
      </c>
      <c r="J30" s="101">
        <v>0</v>
      </c>
      <c r="K30" s="99">
        <v>0</v>
      </c>
      <c r="L30" s="146">
        <v>0</v>
      </c>
      <c r="M30" s="142">
        <v>0</v>
      </c>
      <c r="N30" s="102">
        <f t="shared" si="1"/>
        <v>8</v>
      </c>
      <c r="O30" s="102">
        <f t="shared" si="2"/>
        <v>917</v>
      </c>
      <c r="P30" s="126">
        <f t="shared" si="3"/>
        <v>6</v>
      </c>
      <c r="Q30" s="126">
        <f t="shared" si="3"/>
        <v>868</v>
      </c>
    </row>
    <row r="31" spans="1:17" ht="47.25" customHeight="1">
      <c r="A31" s="169" t="s">
        <v>100</v>
      </c>
      <c r="B31" s="98">
        <v>12</v>
      </c>
      <c r="C31" s="99">
        <v>1889</v>
      </c>
      <c r="D31" s="146">
        <v>20</v>
      </c>
      <c r="E31" s="147">
        <v>994</v>
      </c>
      <c r="F31" s="100">
        <v>0</v>
      </c>
      <c r="G31" s="99">
        <v>0</v>
      </c>
      <c r="H31" s="146">
        <v>0</v>
      </c>
      <c r="I31" s="150">
        <v>0</v>
      </c>
      <c r="J31" s="101">
        <v>0</v>
      </c>
      <c r="K31" s="99">
        <v>0</v>
      </c>
      <c r="L31" s="146">
        <v>0</v>
      </c>
      <c r="M31" s="142">
        <v>0</v>
      </c>
      <c r="N31" s="102">
        <f t="shared" si="1"/>
        <v>12</v>
      </c>
      <c r="O31" s="102">
        <f t="shared" si="2"/>
        <v>1889</v>
      </c>
      <c r="P31" s="126">
        <f t="shared" si="3"/>
        <v>20</v>
      </c>
      <c r="Q31" s="126">
        <f t="shared" si="3"/>
        <v>994</v>
      </c>
    </row>
    <row r="32" spans="1:17" ht="47.25" customHeight="1">
      <c r="A32" s="169" t="s">
        <v>101</v>
      </c>
      <c r="B32" s="98">
        <v>19</v>
      </c>
      <c r="C32" s="99">
        <v>1877</v>
      </c>
      <c r="D32" s="146">
        <v>22</v>
      </c>
      <c r="E32" s="147">
        <v>2206</v>
      </c>
      <c r="F32" s="100">
        <v>0</v>
      </c>
      <c r="G32" s="99">
        <v>0</v>
      </c>
      <c r="H32" s="146">
        <v>0</v>
      </c>
      <c r="I32" s="150">
        <v>0</v>
      </c>
      <c r="J32" s="101">
        <v>0</v>
      </c>
      <c r="K32" s="99">
        <v>0</v>
      </c>
      <c r="L32" s="146">
        <v>0</v>
      </c>
      <c r="M32" s="142">
        <v>0</v>
      </c>
      <c r="N32" s="102">
        <f t="shared" si="1"/>
        <v>19</v>
      </c>
      <c r="O32" s="102">
        <f t="shared" si="2"/>
        <v>1877</v>
      </c>
      <c r="P32" s="126">
        <f t="shared" si="3"/>
        <v>22</v>
      </c>
      <c r="Q32" s="126">
        <f t="shared" si="3"/>
        <v>2206</v>
      </c>
    </row>
    <row r="33" spans="1:17" ht="47.25" customHeight="1">
      <c r="A33" s="169" t="s">
        <v>76</v>
      </c>
      <c r="B33" s="105">
        <v>12</v>
      </c>
      <c r="C33" s="106">
        <v>1598</v>
      </c>
      <c r="D33" s="144">
        <f>28+1</f>
        <v>29</v>
      </c>
      <c r="E33" s="145">
        <f>1705+88</f>
        <v>1793</v>
      </c>
      <c r="F33" s="107">
        <v>0</v>
      </c>
      <c r="G33" s="109">
        <v>0</v>
      </c>
      <c r="H33" s="144">
        <v>0</v>
      </c>
      <c r="I33" s="143">
        <v>0</v>
      </c>
      <c r="J33" s="108">
        <v>0</v>
      </c>
      <c r="K33" s="109">
        <v>0</v>
      </c>
      <c r="L33" s="144">
        <v>0</v>
      </c>
      <c r="M33" s="153">
        <v>0</v>
      </c>
      <c r="N33" s="102">
        <f t="shared" si="1"/>
        <v>12</v>
      </c>
      <c r="O33" s="102">
        <f t="shared" si="2"/>
        <v>1598</v>
      </c>
      <c r="P33" s="126">
        <f t="shared" si="3"/>
        <v>29</v>
      </c>
      <c r="Q33" s="126">
        <f t="shared" si="3"/>
        <v>1793</v>
      </c>
    </row>
    <row r="34" spans="1:17" ht="47.25" customHeight="1">
      <c r="A34" s="169" t="s">
        <v>102</v>
      </c>
      <c r="B34" s="105">
        <v>11</v>
      </c>
      <c r="C34" s="106">
        <v>533</v>
      </c>
      <c r="D34" s="144">
        <v>4</v>
      </c>
      <c r="E34" s="145">
        <v>273</v>
      </c>
      <c r="F34" s="107">
        <v>1</v>
      </c>
      <c r="G34" s="106">
        <v>90</v>
      </c>
      <c r="H34" s="144">
        <v>2</v>
      </c>
      <c r="I34" s="143">
        <v>24</v>
      </c>
      <c r="J34" s="108">
        <v>0</v>
      </c>
      <c r="K34" s="106">
        <v>0</v>
      </c>
      <c r="L34" s="144">
        <v>0</v>
      </c>
      <c r="M34" s="153">
        <v>0</v>
      </c>
      <c r="N34" s="102">
        <f t="shared" si="1"/>
        <v>12</v>
      </c>
      <c r="O34" s="102">
        <f t="shared" si="2"/>
        <v>623</v>
      </c>
      <c r="P34" s="126">
        <f t="shared" si="3"/>
        <v>6</v>
      </c>
      <c r="Q34" s="126">
        <f t="shared" si="3"/>
        <v>297</v>
      </c>
    </row>
    <row r="35" spans="1:17" ht="47.25" customHeight="1">
      <c r="A35" s="169" t="s">
        <v>103</v>
      </c>
      <c r="B35" s="98">
        <v>3</v>
      </c>
      <c r="C35" s="99">
        <v>760</v>
      </c>
      <c r="D35" s="146">
        <v>12</v>
      </c>
      <c r="E35" s="147">
        <v>886</v>
      </c>
      <c r="F35" s="100">
        <v>0</v>
      </c>
      <c r="G35" s="99">
        <v>0</v>
      </c>
      <c r="H35" s="146">
        <v>0</v>
      </c>
      <c r="I35" s="150">
        <v>0</v>
      </c>
      <c r="J35" s="101">
        <v>0</v>
      </c>
      <c r="K35" s="99">
        <v>0</v>
      </c>
      <c r="L35" s="146">
        <v>0</v>
      </c>
      <c r="M35" s="142">
        <v>0</v>
      </c>
      <c r="N35" s="102">
        <f t="shared" si="1"/>
        <v>3</v>
      </c>
      <c r="O35" s="102">
        <f t="shared" si="2"/>
        <v>760</v>
      </c>
      <c r="P35" s="126">
        <f t="shared" si="3"/>
        <v>12</v>
      </c>
      <c r="Q35" s="126">
        <f t="shared" si="3"/>
        <v>886</v>
      </c>
    </row>
    <row r="36" spans="1:17" ht="47.25" customHeight="1">
      <c r="A36" s="169" t="s">
        <v>104</v>
      </c>
      <c r="B36" s="98">
        <v>5</v>
      </c>
      <c r="C36" s="99">
        <v>300</v>
      </c>
      <c r="D36" s="146">
        <v>0</v>
      </c>
      <c r="E36" s="147">
        <v>0</v>
      </c>
      <c r="F36" s="100">
        <v>0</v>
      </c>
      <c r="G36" s="99">
        <v>0</v>
      </c>
      <c r="H36" s="146">
        <v>2</v>
      </c>
      <c r="I36" s="150">
        <v>11</v>
      </c>
      <c r="J36" s="101">
        <v>0</v>
      </c>
      <c r="K36" s="99">
        <v>0</v>
      </c>
      <c r="L36" s="146">
        <v>0</v>
      </c>
      <c r="M36" s="142">
        <v>0</v>
      </c>
      <c r="N36" s="102">
        <f t="shared" si="1"/>
        <v>5</v>
      </c>
      <c r="O36" s="102">
        <f t="shared" si="2"/>
        <v>300</v>
      </c>
      <c r="P36" s="126">
        <f t="shared" si="3"/>
        <v>2</v>
      </c>
      <c r="Q36" s="126">
        <f t="shared" si="3"/>
        <v>11</v>
      </c>
    </row>
    <row r="37" spans="1:17" ht="47.25" customHeight="1">
      <c r="A37" s="169" t="s">
        <v>105</v>
      </c>
      <c r="B37" s="98">
        <v>0</v>
      </c>
      <c r="C37" s="99">
        <v>0</v>
      </c>
      <c r="D37" s="146">
        <v>0</v>
      </c>
      <c r="E37" s="147">
        <v>0</v>
      </c>
      <c r="F37" s="100">
        <v>0</v>
      </c>
      <c r="G37" s="99">
        <v>0</v>
      </c>
      <c r="H37" s="146">
        <v>0</v>
      </c>
      <c r="I37" s="150">
        <v>0</v>
      </c>
      <c r="J37" s="101">
        <v>0</v>
      </c>
      <c r="K37" s="99">
        <v>0</v>
      </c>
      <c r="L37" s="146">
        <v>0</v>
      </c>
      <c r="M37" s="142">
        <v>0</v>
      </c>
      <c r="N37" s="102">
        <f t="shared" si="1"/>
        <v>0</v>
      </c>
      <c r="O37" s="102">
        <f t="shared" si="2"/>
        <v>0</v>
      </c>
      <c r="P37" s="126">
        <f t="shared" si="3"/>
        <v>0</v>
      </c>
      <c r="Q37" s="126">
        <f t="shared" si="3"/>
        <v>0</v>
      </c>
    </row>
    <row r="38" spans="1:17" ht="47.25" customHeight="1">
      <c r="A38" s="169" t="s">
        <v>78</v>
      </c>
      <c r="B38" s="98">
        <v>230</v>
      </c>
      <c r="C38" s="99">
        <v>35664</v>
      </c>
      <c r="D38" s="146">
        <v>207</v>
      </c>
      <c r="E38" s="147">
        <v>33666</v>
      </c>
      <c r="F38" s="100">
        <v>16</v>
      </c>
      <c r="G38" s="99">
        <v>1897</v>
      </c>
      <c r="H38" s="146">
        <v>13</v>
      </c>
      <c r="I38" s="150">
        <v>1491</v>
      </c>
      <c r="J38" s="101">
        <v>3</v>
      </c>
      <c r="K38" s="99">
        <v>423</v>
      </c>
      <c r="L38" s="146">
        <v>3</v>
      </c>
      <c r="M38" s="142">
        <v>312</v>
      </c>
      <c r="N38" s="102">
        <f t="shared" si="1"/>
        <v>249</v>
      </c>
      <c r="O38" s="102">
        <f t="shared" si="2"/>
        <v>37984</v>
      </c>
      <c r="P38" s="126">
        <f t="shared" si="3"/>
        <v>223</v>
      </c>
      <c r="Q38" s="126">
        <f t="shared" si="3"/>
        <v>35469</v>
      </c>
    </row>
    <row r="39" spans="1:17" ht="47.25" customHeight="1">
      <c r="A39" s="169" t="s">
        <v>106</v>
      </c>
      <c r="B39" s="98">
        <v>10</v>
      </c>
      <c r="C39" s="99">
        <v>2189</v>
      </c>
      <c r="D39" s="146">
        <v>11</v>
      </c>
      <c r="E39" s="147">
        <v>2683</v>
      </c>
      <c r="F39" s="100">
        <v>1</v>
      </c>
      <c r="G39" s="99">
        <v>175</v>
      </c>
      <c r="H39" s="146">
        <v>0</v>
      </c>
      <c r="I39" s="150">
        <v>0</v>
      </c>
      <c r="J39" s="101">
        <v>1</v>
      </c>
      <c r="K39" s="99">
        <v>175</v>
      </c>
      <c r="L39" s="146">
        <v>0</v>
      </c>
      <c r="M39" s="142">
        <v>0</v>
      </c>
      <c r="N39" s="102">
        <f t="shared" si="1"/>
        <v>12</v>
      </c>
      <c r="O39" s="102">
        <f t="shared" si="2"/>
        <v>2539</v>
      </c>
      <c r="P39" s="126">
        <f t="shared" si="3"/>
        <v>11</v>
      </c>
      <c r="Q39" s="126">
        <f t="shared" si="3"/>
        <v>2683</v>
      </c>
    </row>
    <row r="40" spans="1:17" ht="47.25" customHeight="1">
      <c r="A40" s="169" t="s">
        <v>107</v>
      </c>
      <c r="B40" s="98">
        <v>15</v>
      </c>
      <c r="C40" s="99">
        <v>3570</v>
      </c>
      <c r="D40" s="146">
        <v>12</v>
      </c>
      <c r="E40" s="147">
        <v>2213</v>
      </c>
      <c r="F40" s="100">
        <v>1</v>
      </c>
      <c r="G40" s="99">
        <v>238</v>
      </c>
      <c r="H40" s="146">
        <v>0</v>
      </c>
      <c r="I40" s="150">
        <v>0</v>
      </c>
      <c r="J40" s="101">
        <v>1</v>
      </c>
      <c r="K40" s="99">
        <v>238</v>
      </c>
      <c r="L40" s="146">
        <v>0</v>
      </c>
      <c r="M40" s="142">
        <v>0</v>
      </c>
      <c r="N40" s="102">
        <f t="shared" si="1"/>
        <v>17</v>
      </c>
      <c r="O40" s="102">
        <f t="shared" si="2"/>
        <v>4046</v>
      </c>
      <c r="P40" s="126">
        <f t="shared" si="3"/>
        <v>12</v>
      </c>
      <c r="Q40" s="126">
        <f t="shared" si="3"/>
        <v>2213</v>
      </c>
    </row>
    <row r="41" spans="1:17" ht="47.25" customHeight="1">
      <c r="A41" s="169" t="s">
        <v>108</v>
      </c>
      <c r="B41" s="105">
        <v>4</v>
      </c>
      <c r="C41" s="106">
        <v>296</v>
      </c>
      <c r="D41" s="144">
        <v>7</v>
      </c>
      <c r="E41" s="145">
        <v>404</v>
      </c>
      <c r="F41" s="107">
        <v>1</v>
      </c>
      <c r="G41" s="106">
        <v>67</v>
      </c>
      <c r="H41" s="144">
        <v>0</v>
      </c>
      <c r="I41" s="143">
        <v>0</v>
      </c>
      <c r="J41" s="108">
        <v>1</v>
      </c>
      <c r="K41" s="106">
        <v>67</v>
      </c>
      <c r="L41" s="144">
        <v>0</v>
      </c>
      <c r="M41" s="153">
        <v>0</v>
      </c>
      <c r="N41" s="102">
        <f t="shared" si="1"/>
        <v>6</v>
      </c>
      <c r="O41" s="102">
        <f aca="true" t="shared" si="4" ref="O41:O50">SUM(C41,G41,K41)</f>
        <v>430</v>
      </c>
      <c r="P41" s="126">
        <f aca="true" t="shared" si="5" ref="P41:P50">SUM(D41,H41,L41)</f>
        <v>7</v>
      </c>
      <c r="Q41" s="126">
        <f aca="true" t="shared" si="6" ref="Q41:Q50">SUM(E41,I41,M41)</f>
        <v>404</v>
      </c>
    </row>
    <row r="42" spans="1:17" ht="47.25" customHeight="1">
      <c r="A42" s="169" t="s">
        <v>109</v>
      </c>
      <c r="B42" s="98">
        <v>3</v>
      </c>
      <c r="C42" s="99">
        <v>420</v>
      </c>
      <c r="D42" s="146">
        <v>1</v>
      </c>
      <c r="E42" s="147">
        <v>22</v>
      </c>
      <c r="F42" s="100">
        <v>0</v>
      </c>
      <c r="G42" s="99">
        <v>0</v>
      </c>
      <c r="H42" s="146">
        <v>0</v>
      </c>
      <c r="I42" s="150">
        <v>0</v>
      </c>
      <c r="J42" s="101">
        <v>0</v>
      </c>
      <c r="K42" s="99">
        <v>0</v>
      </c>
      <c r="L42" s="146">
        <v>0</v>
      </c>
      <c r="M42" s="142">
        <v>0</v>
      </c>
      <c r="N42" s="102">
        <f t="shared" si="1"/>
        <v>3</v>
      </c>
      <c r="O42" s="102">
        <f t="shared" si="4"/>
        <v>420</v>
      </c>
      <c r="P42" s="126">
        <f t="shared" si="5"/>
        <v>1</v>
      </c>
      <c r="Q42" s="126">
        <f t="shared" si="6"/>
        <v>22</v>
      </c>
    </row>
    <row r="43" spans="1:17" ht="47.25" customHeight="1">
      <c r="A43" s="169" t="s">
        <v>110</v>
      </c>
      <c r="B43" s="98">
        <v>44</v>
      </c>
      <c r="C43" s="99">
        <v>4545</v>
      </c>
      <c r="D43" s="146">
        <v>99</v>
      </c>
      <c r="E43" s="147">
        <v>5150</v>
      </c>
      <c r="F43" s="100">
        <v>1</v>
      </c>
      <c r="G43" s="99">
        <v>189</v>
      </c>
      <c r="H43" s="146">
        <v>2</v>
      </c>
      <c r="I43" s="150">
        <v>88</v>
      </c>
      <c r="J43" s="101">
        <v>1</v>
      </c>
      <c r="K43" s="99">
        <v>18</v>
      </c>
      <c r="L43" s="146">
        <v>3</v>
      </c>
      <c r="M43" s="142">
        <v>75</v>
      </c>
      <c r="N43" s="102">
        <f t="shared" si="1"/>
        <v>46</v>
      </c>
      <c r="O43" s="102">
        <f t="shared" si="4"/>
        <v>4752</v>
      </c>
      <c r="P43" s="126">
        <f t="shared" si="5"/>
        <v>104</v>
      </c>
      <c r="Q43" s="126">
        <f t="shared" si="6"/>
        <v>5313</v>
      </c>
    </row>
    <row r="44" spans="1:17" ht="47.25" customHeight="1">
      <c r="A44" s="169" t="s">
        <v>111</v>
      </c>
      <c r="B44" s="98">
        <v>11</v>
      </c>
      <c r="C44" s="99">
        <v>1211</v>
      </c>
      <c r="D44" s="146">
        <v>12</v>
      </c>
      <c r="E44" s="147">
        <v>1474</v>
      </c>
      <c r="F44" s="100">
        <v>0</v>
      </c>
      <c r="G44" s="99">
        <v>0</v>
      </c>
      <c r="H44" s="146">
        <v>0</v>
      </c>
      <c r="I44" s="150">
        <v>0</v>
      </c>
      <c r="J44" s="101">
        <v>0</v>
      </c>
      <c r="K44" s="99">
        <v>0</v>
      </c>
      <c r="L44" s="146">
        <v>0</v>
      </c>
      <c r="M44" s="142">
        <v>0</v>
      </c>
      <c r="N44" s="102">
        <f t="shared" si="1"/>
        <v>11</v>
      </c>
      <c r="O44" s="102">
        <f t="shared" si="4"/>
        <v>1211</v>
      </c>
      <c r="P44" s="126">
        <f t="shared" si="5"/>
        <v>12</v>
      </c>
      <c r="Q44" s="126">
        <f t="shared" si="6"/>
        <v>1474</v>
      </c>
    </row>
    <row r="45" spans="1:17" ht="47.25" customHeight="1">
      <c r="A45" s="169" t="s">
        <v>112</v>
      </c>
      <c r="B45" s="98">
        <v>10</v>
      </c>
      <c r="C45" s="99">
        <v>1890</v>
      </c>
      <c r="D45" s="146">
        <v>10</v>
      </c>
      <c r="E45" s="147">
        <v>1719</v>
      </c>
      <c r="F45" s="100">
        <v>0</v>
      </c>
      <c r="G45" s="99">
        <v>0</v>
      </c>
      <c r="H45" s="146">
        <v>0</v>
      </c>
      <c r="I45" s="150">
        <v>0</v>
      </c>
      <c r="J45" s="101">
        <v>0</v>
      </c>
      <c r="K45" s="99">
        <v>0</v>
      </c>
      <c r="L45" s="146">
        <v>0</v>
      </c>
      <c r="M45" s="142">
        <v>0</v>
      </c>
      <c r="N45" s="102">
        <f t="shared" si="1"/>
        <v>10</v>
      </c>
      <c r="O45" s="102">
        <f t="shared" si="4"/>
        <v>1890</v>
      </c>
      <c r="P45" s="126">
        <f t="shared" si="5"/>
        <v>10</v>
      </c>
      <c r="Q45" s="126">
        <f t="shared" si="6"/>
        <v>1719</v>
      </c>
    </row>
    <row r="46" spans="1:17" ht="47.25" customHeight="1">
      <c r="A46" s="169" t="s">
        <v>113</v>
      </c>
      <c r="B46" s="98">
        <v>9</v>
      </c>
      <c r="C46" s="99">
        <v>1227</v>
      </c>
      <c r="D46" s="146">
        <v>7</v>
      </c>
      <c r="E46" s="147">
        <v>1021</v>
      </c>
      <c r="F46" s="100">
        <v>1</v>
      </c>
      <c r="G46" s="99">
        <v>247</v>
      </c>
      <c r="H46" s="146">
        <v>1</v>
      </c>
      <c r="I46" s="150">
        <v>297</v>
      </c>
      <c r="J46" s="101">
        <v>0</v>
      </c>
      <c r="K46" s="99">
        <v>0</v>
      </c>
      <c r="L46" s="146">
        <v>0</v>
      </c>
      <c r="M46" s="142">
        <v>0</v>
      </c>
      <c r="N46" s="102">
        <f t="shared" si="1"/>
        <v>10</v>
      </c>
      <c r="O46" s="102">
        <f t="shared" si="4"/>
        <v>1474</v>
      </c>
      <c r="P46" s="126">
        <f t="shared" si="5"/>
        <v>8</v>
      </c>
      <c r="Q46" s="126">
        <f t="shared" si="6"/>
        <v>1318</v>
      </c>
    </row>
    <row r="47" spans="1:17" ht="47.25" customHeight="1">
      <c r="A47" s="169" t="s">
        <v>114</v>
      </c>
      <c r="B47" s="98">
        <v>1</v>
      </c>
      <c r="C47" s="99">
        <v>25</v>
      </c>
      <c r="D47" s="146">
        <v>1</v>
      </c>
      <c r="E47" s="147">
        <v>32</v>
      </c>
      <c r="F47" s="100">
        <v>0</v>
      </c>
      <c r="G47" s="99">
        <v>0</v>
      </c>
      <c r="H47" s="146">
        <v>0</v>
      </c>
      <c r="I47" s="150">
        <v>0</v>
      </c>
      <c r="J47" s="101">
        <v>0</v>
      </c>
      <c r="K47" s="99">
        <v>0</v>
      </c>
      <c r="L47" s="146">
        <v>0</v>
      </c>
      <c r="M47" s="142">
        <v>0</v>
      </c>
      <c r="N47" s="102">
        <f t="shared" si="1"/>
        <v>1</v>
      </c>
      <c r="O47" s="102">
        <f t="shared" si="4"/>
        <v>25</v>
      </c>
      <c r="P47" s="126">
        <f t="shared" si="5"/>
        <v>1</v>
      </c>
      <c r="Q47" s="126">
        <f t="shared" si="6"/>
        <v>32</v>
      </c>
    </row>
    <row r="48" spans="1:17" ht="47.25" customHeight="1">
      <c r="A48" s="169" t="s">
        <v>115</v>
      </c>
      <c r="B48" s="98">
        <v>10</v>
      </c>
      <c r="C48" s="99">
        <v>1100</v>
      </c>
      <c r="D48" s="146">
        <v>10</v>
      </c>
      <c r="E48" s="147">
        <v>743</v>
      </c>
      <c r="F48" s="100">
        <v>0</v>
      </c>
      <c r="G48" s="99">
        <v>0</v>
      </c>
      <c r="H48" s="146">
        <v>1</v>
      </c>
      <c r="I48" s="150">
        <v>178</v>
      </c>
      <c r="J48" s="101">
        <v>2</v>
      </c>
      <c r="K48" s="99">
        <v>110</v>
      </c>
      <c r="L48" s="146">
        <v>2</v>
      </c>
      <c r="M48" s="142">
        <v>101</v>
      </c>
      <c r="N48" s="102">
        <f t="shared" si="1"/>
        <v>12</v>
      </c>
      <c r="O48" s="102">
        <f t="shared" si="4"/>
        <v>1210</v>
      </c>
      <c r="P48" s="126">
        <f t="shared" si="5"/>
        <v>13</v>
      </c>
      <c r="Q48" s="126">
        <f t="shared" si="6"/>
        <v>1022</v>
      </c>
    </row>
    <row r="49" spans="1:17" ht="47.25" customHeight="1">
      <c r="A49" s="169" t="s">
        <v>116</v>
      </c>
      <c r="B49" s="105">
        <v>1</v>
      </c>
      <c r="C49" s="106">
        <v>219</v>
      </c>
      <c r="D49" s="144">
        <v>0</v>
      </c>
      <c r="E49" s="145">
        <v>0</v>
      </c>
      <c r="F49" s="107">
        <v>0</v>
      </c>
      <c r="G49" s="106">
        <v>0</v>
      </c>
      <c r="H49" s="144">
        <v>0</v>
      </c>
      <c r="I49" s="143">
        <v>0</v>
      </c>
      <c r="J49" s="108">
        <v>0</v>
      </c>
      <c r="K49" s="106">
        <v>0</v>
      </c>
      <c r="L49" s="144">
        <v>0</v>
      </c>
      <c r="M49" s="153">
        <v>0</v>
      </c>
      <c r="N49" s="102">
        <f t="shared" si="1"/>
        <v>1</v>
      </c>
      <c r="O49" s="102">
        <f t="shared" si="4"/>
        <v>219</v>
      </c>
      <c r="P49" s="126">
        <f t="shared" si="5"/>
        <v>0</v>
      </c>
      <c r="Q49" s="126">
        <f t="shared" si="6"/>
        <v>0</v>
      </c>
    </row>
    <row r="50" spans="1:17" ht="47.25" customHeight="1" thickBot="1">
      <c r="A50" s="170" t="s">
        <v>117</v>
      </c>
      <c r="B50" s="111">
        <v>0</v>
      </c>
      <c r="C50" s="112">
        <v>0</v>
      </c>
      <c r="D50" s="148">
        <v>1</v>
      </c>
      <c r="E50" s="149">
        <v>3</v>
      </c>
      <c r="F50" s="113">
        <v>0</v>
      </c>
      <c r="G50" s="112">
        <v>0</v>
      </c>
      <c r="H50" s="155">
        <v>0</v>
      </c>
      <c r="I50" s="152">
        <v>0</v>
      </c>
      <c r="J50" s="114">
        <v>0</v>
      </c>
      <c r="K50" s="112">
        <v>0</v>
      </c>
      <c r="L50" s="148">
        <v>0</v>
      </c>
      <c r="M50" s="154">
        <v>0</v>
      </c>
      <c r="N50" s="102">
        <f t="shared" si="1"/>
        <v>0</v>
      </c>
      <c r="O50" s="102">
        <f t="shared" si="4"/>
        <v>0</v>
      </c>
      <c r="P50" s="126">
        <f t="shared" si="5"/>
        <v>1</v>
      </c>
      <c r="Q50" s="126">
        <f t="shared" si="6"/>
        <v>3</v>
      </c>
    </row>
    <row r="51" spans="1:15" s="137" customFormat="1" ht="63" customHeight="1" thickBot="1">
      <c r="A51" s="171" t="s">
        <v>43</v>
      </c>
      <c r="B51" s="172">
        <f>SUM(B8:B50)</f>
        <v>2835</v>
      </c>
      <c r="C51" s="173">
        <f aca="true" t="shared" si="7" ref="C51:K51">SUM(C8:C50)</f>
        <v>416724</v>
      </c>
      <c r="D51" s="172">
        <f>SUM(D8:D50)</f>
        <v>2719</v>
      </c>
      <c r="E51" s="173">
        <f>SUM(E8:E50)</f>
        <v>392769</v>
      </c>
      <c r="F51" s="174">
        <f t="shared" si="7"/>
        <v>98</v>
      </c>
      <c r="G51" s="173">
        <f t="shared" si="7"/>
        <v>19348</v>
      </c>
      <c r="H51" s="175">
        <f>SUM(H8:H50)</f>
        <v>100</v>
      </c>
      <c r="I51" s="176">
        <f>SUM(I8:I50)</f>
        <v>19484</v>
      </c>
      <c r="J51" s="177">
        <f t="shared" si="7"/>
        <v>34</v>
      </c>
      <c r="K51" s="173">
        <f t="shared" si="7"/>
        <v>3961</v>
      </c>
      <c r="L51" s="172">
        <f>SUM(L8:L50)</f>
        <v>44</v>
      </c>
      <c r="M51" s="178">
        <f>SUM(M8:M50)</f>
        <v>3642</v>
      </c>
      <c r="N51" s="102">
        <f t="shared" si="1"/>
        <v>2967</v>
      </c>
      <c r="O51" s="102">
        <f t="shared" si="2"/>
        <v>440033</v>
      </c>
    </row>
    <row r="52" ht="24" customHeight="1">
      <c r="A52" s="138"/>
    </row>
    <row r="53" ht="23.25" customHeight="1">
      <c r="A53" s="138"/>
    </row>
  </sheetData>
  <sheetProtection/>
  <mergeCells count="12">
    <mergeCell ref="B6:C6"/>
    <mergeCell ref="D6:E6"/>
    <mergeCell ref="F6:G6"/>
    <mergeCell ref="H6:I6"/>
    <mergeCell ref="J6:K6"/>
    <mergeCell ref="L6:M6"/>
    <mergeCell ref="K3:M3"/>
    <mergeCell ref="A4:A7"/>
    <mergeCell ref="B4:M4"/>
    <mergeCell ref="B5:E5"/>
    <mergeCell ref="F5:I5"/>
    <mergeCell ref="J5:M5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view="pageBreakPreview" zoomScale="60" zoomScaleNormal="75" workbookViewId="0" topLeftCell="A1">
      <selection activeCell="N37" sqref="N1:Q16384"/>
    </sheetView>
  </sheetViews>
  <sheetFormatPr defaultColWidth="9.00390625" defaultRowHeight="13.5"/>
  <cols>
    <col min="1" max="1" width="23.625" style="126" customWidth="1"/>
    <col min="2" max="9" width="25.00390625" style="126" customWidth="1"/>
    <col min="10" max="13" width="15.875" style="126" customWidth="1"/>
    <col min="14" max="15" width="15.75390625" style="126" hidden="1" customWidth="1"/>
    <col min="16" max="16" width="11.25390625" style="126" hidden="1" customWidth="1"/>
    <col min="17" max="17" width="11.00390625" style="126" hidden="1" customWidth="1"/>
    <col min="18" max="16384" width="9.00390625" style="126" customWidth="1"/>
  </cols>
  <sheetData>
    <row r="1" ht="36" customHeight="1">
      <c r="A1" s="80" t="s">
        <v>73</v>
      </c>
    </row>
    <row r="2" ht="32.25" customHeight="1">
      <c r="A2" s="82" t="s">
        <v>69</v>
      </c>
    </row>
    <row r="3" spans="1:15" s="83" customFormat="1" ht="25.5" customHeight="1" thickBot="1">
      <c r="A3" s="84"/>
      <c r="B3" s="84"/>
      <c r="C3" s="84"/>
      <c r="D3" s="84"/>
      <c r="E3" s="84"/>
      <c r="I3" s="84"/>
      <c r="J3" s="84"/>
      <c r="K3" s="84"/>
      <c r="L3" s="84"/>
      <c r="M3" s="84"/>
      <c r="N3" s="84"/>
      <c r="O3" s="84"/>
    </row>
    <row r="4" spans="1:15" s="83" customFormat="1" ht="45" customHeight="1" thickBot="1">
      <c r="A4" s="231" t="s">
        <v>42</v>
      </c>
      <c r="B4" s="244" t="s">
        <v>62</v>
      </c>
      <c r="C4" s="245"/>
      <c r="D4" s="245"/>
      <c r="E4" s="245"/>
      <c r="F4" s="245"/>
      <c r="G4" s="245"/>
      <c r="H4" s="245"/>
      <c r="I4" s="246"/>
      <c r="J4" s="161"/>
      <c r="K4" s="161"/>
      <c r="L4" s="161"/>
      <c r="M4" s="161"/>
      <c r="N4" s="87"/>
      <c r="O4" s="87"/>
    </row>
    <row r="5" spans="1:15" s="83" customFormat="1" ht="45" customHeight="1" thickBot="1">
      <c r="A5" s="232"/>
      <c r="B5" s="239" t="s">
        <v>49</v>
      </c>
      <c r="C5" s="240"/>
      <c r="D5" s="241"/>
      <c r="E5" s="241"/>
      <c r="F5" s="251" t="s">
        <v>51</v>
      </c>
      <c r="G5" s="252"/>
      <c r="H5" s="253"/>
      <c r="I5" s="254"/>
      <c r="J5" s="161"/>
      <c r="K5" s="161"/>
      <c r="L5" s="161"/>
      <c r="M5" s="161"/>
      <c r="N5" s="87"/>
      <c r="O5" s="87"/>
    </row>
    <row r="6" spans="1:15" s="83" customFormat="1" ht="77.25" customHeight="1">
      <c r="A6" s="233"/>
      <c r="B6" s="237" t="s">
        <v>74</v>
      </c>
      <c r="C6" s="238"/>
      <c r="D6" s="235" t="s">
        <v>75</v>
      </c>
      <c r="E6" s="236"/>
      <c r="F6" s="237" t="s">
        <v>74</v>
      </c>
      <c r="G6" s="238"/>
      <c r="H6" s="235" t="s">
        <v>75</v>
      </c>
      <c r="I6" s="250"/>
      <c r="J6" s="88"/>
      <c r="K6" s="88"/>
      <c r="L6" s="88"/>
      <c r="M6" s="88"/>
      <c r="N6" s="88"/>
      <c r="O6" s="88"/>
    </row>
    <row r="7" spans="1:15" s="83" customFormat="1" ht="47.25" customHeight="1" thickBot="1">
      <c r="A7" s="234"/>
      <c r="B7" s="89" t="s">
        <v>57</v>
      </c>
      <c r="C7" s="90" t="s">
        <v>45</v>
      </c>
      <c r="D7" s="91" t="s">
        <v>57</v>
      </c>
      <c r="E7" s="92" t="s">
        <v>45</v>
      </c>
      <c r="F7" s="93" t="s">
        <v>57</v>
      </c>
      <c r="G7" s="90" t="s">
        <v>45</v>
      </c>
      <c r="H7" s="91" t="s">
        <v>57</v>
      </c>
      <c r="I7" s="95" t="s">
        <v>45</v>
      </c>
      <c r="J7" s="96"/>
      <c r="K7" s="96"/>
      <c r="L7" s="96"/>
      <c r="M7" s="96"/>
      <c r="N7" s="96"/>
      <c r="O7" s="96"/>
    </row>
    <row r="8" spans="1:17" ht="45" customHeight="1">
      <c r="A8" s="179" t="s">
        <v>44</v>
      </c>
      <c r="B8" s="180">
        <v>1607</v>
      </c>
      <c r="C8" s="181">
        <v>40126</v>
      </c>
      <c r="D8" s="182">
        <v>1365</v>
      </c>
      <c r="E8" s="183">
        <v>36434</v>
      </c>
      <c r="F8" s="184">
        <v>16</v>
      </c>
      <c r="G8" s="181">
        <v>202</v>
      </c>
      <c r="H8" s="185">
        <v>8</v>
      </c>
      <c r="I8" s="186">
        <v>121</v>
      </c>
      <c r="J8" s="159"/>
      <c r="K8" s="159"/>
      <c r="L8" s="159"/>
      <c r="M8" s="159"/>
      <c r="N8" s="102">
        <f aca="true" t="shared" si="0" ref="N8:Q17">SUM(B8,F8)</f>
        <v>1623</v>
      </c>
      <c r="O8" s="102">
        <f t="shared" si="0"/>
        <v>40328</v>
      </c>
      <c r="P8" s="126">
        <f t="shared" si="0"/>
        <v>1373</v>
      </c>
      <c r="Q8" s="126">
        <f t="shared" si="0"/>
        <v>36555</v>
      </c>
    </row>
    <row r="9" spans="1:17" ht="45" customHeight="1">
      <c r="A9" s="187" t="s">
        <v>77</v>
      </c>
      <c r="B9" s="180">
        <v>28</v>
      </c>
      <c r="C9" s="181">
        <v>685</v>
      </c>
      <c r="D9" s="182">
        <v>32</v>
      </c>
      <c r="E9" s="183">
        <v>811</v>
      </c>
      <c r="F9" s="184">
        <v>1</v>
      </c>
      <c r="G9" s="181">
        <v>5</v>
      </c>
      <c r="H9" s="182">
        <v>1</v>
      </c>
      <c r="I9" s="188">
        <v>10</v>
      </c>
      <c r="J9" s="159"/>
      <c r="K9" s="159"/>
      <c r="L9" s="159"/>
      <c r="M9" s="159"/>
      <c r="N9" s="102">
        <f t="shared" si="0"/>
        <v>29</v>
      </c>
      <c r="O9" s="102">
        <f t="shared" si="0"/>
        <v>690</v>
      </c>
      <c r="P9" s="126">
        <f t="shared" si="0"/>
        <v>33</v>
      </c>
      <c r="Q9" s="126">
        <f t="shared" si="0"/>
        <v>821</v>
      </c>
    </row>
    <row r="10" spans="1:17" ht="45" customHeight="1">
      <c r="A10" s="187" t="s">
        <v>81</v>
      </c>
      <c r="B10" s="180">
        <v>3</v>
      </c>
      <c r="C10" s="181">
        <v>30</v>
      </c>
      <c r="D10" s="182">
        <v>2</v>
      </c>
      <c r="E10" s="183">
        <v>21</v>
      </c>
      <c r="F10" s="184">
        <v>0</v>
      </c>
      <c r="G10" s="181">
        <v>0</v>
      </c>
      <c r="H10" s="182">
        <v>0</v>
      </c>
      <c r="I10" s="188">
        <v>0</v>
      </c>
      <c r="J10" s="159"/>
      <c r="K10" s="159"/>
      <c r="L10" s="159"/>
      <c r="M10" s="159"/>
      <c r="N10" s="102">
        <f t="shared" si="0"/>
        <v>3</v>
      </c>
      <c r="O10" s="102">
        <f t="shared" si="0"/>
        <v>30</v>
      </c>
      <c r="P10" s="126">
        <f t="shared" si="0"/>
        <v>2</v>
      </c>
      <c r="Q10" s="126">
        <f t="shared" si="0"/>
        <v>21</v>
      </c>
    </row>
    <row r="11" spans="1:17" ht="45" customHeight="1">
      <c r="A11" s="187" t="s">
        <v>82</v>
      </c>
      <c r="B11" s="180">
        <v>1</v>
      </c>
      <c r="C11" s="181">
        <v>30</v>
      </c>
      <c r="D11" s="182">
        <v>1</v>
      </c>
      <c r="E11" s="183">
        <v>29</v>
      </c>
      <c r="F11" s="184">
        <v>0</v>
      </c>
      <c r="G11" s="181">
        <v>0</v>
      </c>
      <c r="H11" s="182">
        <v>0</v>
      </c>
      <c r="I11" s="188">
        <v>0</v>
      </c>
      <c r="J11" s="159"/>
      <c r="K11" s="159"/>
      <c r="L11" s="159"/>
      <c r="M11" s="159"/>
      <c r="N11" s="102">
        <f t="shared" si="0"/>
        <v>1</v>
      </c>
      <c r="O11" s="102">
        <f t="shared" si="0"/>
        <v>30</v>
      </c>
      <c r="P11" s="126">
        <f t="shared" si="0"/>
        <v>1</v>
      </c>
      <c r="Q11" s="126">
        <f t="shared" si="0"/>
        <v>29</v>
      </c>
    </row>
    <row r="12" spans="1:17" ht="45" customHeight="1">
      <c r="A12" s="187" t="s">
        <v>83</v>
      </c>
      <c r="B12" s="189">
        <v>28</v>
      </c>
      <c r="C12" s="190">
        <v>803</v>
      </c>
      <c r="D12" s="191">
        <v>32</v>
      </c>
      <c r="E12" s="192">
        <v>872</v>
      </c>
      <c r="F12" s="193">
        <v>1</v>
      </c>
      <c r="G12" s="190">
        <v>29</v>
      </c>
      <c r="H12" s="191">
        <v>0</v>
      </c>
      <c r="I12" s="194">
        <v>0</v>
      </c>
      <c r="J12" s="160"/>
      <c r="K12" s="160"/>
      <c r="L12" s="160"/>
      <c r="M12" s="160"/>
      <c r="N12" s="102">
        <f t="shared" si="0"/>
        <v>29</v>
      </c>
      <c r="O12" s="102">
        <f t="shared" si="0"/>
        <v>832</v>
      </c>
      <c r="P12" s="126">
        <f t="shared" si="0"/>
        <v>32</v>
      </c>
      <c r="Q12" s="126">
        <f t="shared" si="0"/>
        <v>872</v>
      </c>
    </row>
    <row r="13" spans="1:17" ht="45" customHeight="1">
      <c r="A13" s="187" t="s">
        <v>84</v>
      </c>
      <c r="B13" s="180">
        <v>148</v>
      </c>
      <c r="C13" s="181">
        <v>4563</v>
      </c>
      <c r="D13" s="182">
        <v>148</v>
      </c>
      <c r="E13" s="183">
        <v>3891</v>
      </c>
      <c r="F13" s="184">
        <v>3</v>
      </c>
      <c r="G13" s="181">
        <v>109</v>
      </c>
      <c r="H13" s="182">
        <v>3</v>
      </c>
      <c r="I13" s="188">
        <v>54</v>
      </c>
      <c r="J13" s="159"/>
      <c r="K13" s="159"/>
      <c r="L13" s="159"/>
      <c r="M13" s="159"/>
      <c r="N13" s="102">
        <f t="shared" si="0"/>
        <v>151</v>
      </c>
      <c r="O13" s="102">
        <f t="shared" si="0"/>
        <v>4672</v>
      </c>
      <c r="P13" s="126">
        <f t="shared" si="0"/>
        <v>151</v>
      </c>
      <c r="Q13" s="126">
        <f t="shared" si="0"/>
        <v>3945</v>
      </c>
    </row>
    <row r="14" spans="1:17" ht="45" customHeight="1">
      <c r="A14" s="187" t="s">
        <v>85</v>
      </c>
      <c r="B14" s="180">
        <v>127</v>
      </c>
      <c r="C14" s="181">
        <v>2790</v>
      </c>
      <c r="D14" s="182">
        <v>98</v>
      </c>
      <c r="E14" s="183">
        <v>2152</v>
      </c>
      <c r="F14" s="184">
        <v>0</v>
      </c>
      <c r="G14" s="181">
        <v>0</v>
      </c>
      <c r="H14" s="182">
        <v>0</v>
      </c>
      <c r="I14" s="188">
        <v>0</v>
      </c>
      <c r="J14" s="159"/>
      <c r="K14" s="159"/>
      <c r="L14" s="159"/>
      <c r="M14" s="159"/>
      <c r="N14" s="102">
        <f t="shared" si="0"/>
        <v>127</v>
      </c>
      <c r="O14" s="102">
        <f t="shared" si="0"/>
        <v>2790</v>
      </c>
      <c r="P14" s="126">
        <f t="shared" si="0"/>
        <v>98</v>
      </c>
      <c r="Q14" s="126">
        <f t="shared" si="0"/>
        <v>2152</v>
      </c>
    </row>
    <row r="15" spans="1:17" ht="45" customHeight="1">
      <c r="A15" s="187" t="s">
        <v>86</v>
      </c>
      <c r="B15" s="180">
        <v>60</v>
      </c>
      <c r="C15" s="181">
        <v>1552</v>
      </c>
      <c r="D15" s="182">
        <v>70</v>
      </c>
      <c r="E15" s="183">
        <v>1795</v>
      </c>
      <c r="F15" s="184">
        <v>0</v>
      </c>
      <c r="G15" s="181">
        <v>0</v>
      </c>
      <c r="H15" s="182">
        <v>1</v>
      </c>
      <c r="I15" s="188">
        <v>24</v>
      </c>
      <c r="J15" s="159"/>
      <c r="K15" s="159"/>
      <c r="L15" s="159"/>
      <c r="M15" s="159"/>
      <c r="N15" s="102">
        <f t="shared" si="0"/>
        <v>60</v>
      </c>
      <c r="O15" s="102">
        <f t="shared" si="0"/>
        <v>1552</v>
      </c>
      <c r="P15" s="126">
        <f t="shared" si="0"/>
        <v>71</v>
      </c>
      <c r="Q15" s="126">
        <f t="shared" si="0"/>
        <v>1819</v>
      </c>
    </row>
    <row r="16" spans="1:17" ht="45" customHeight="1">
      <c r="A16" s="187" t="s">
        <v>87</v>
      </c>
      <c r="B16" s="180">
        <v>26</v>
      </c>
      <c r="C16" s="181">
        <v>235</v>
      </c>
      <c r="D16" s="182">
        <v>31</v>
      </c>
      <c r="E16" s="183">
        <v>437</v>
      </c>
      <c r="F16" s="184">
        <v>0</v>
      </c>
      <c r="G16" s="181">
        <v>0</v>
      </c>
      <c r="H16" s="182">
        <v>0</v>
      </c>
      <c r="I16" s="188">
        <v>0</v>
      </c>
      <c r="J16" s="159"/>
      <c r="K16" s="159"/>
      <c r="L16" s="159"/>
      <c r="M16" s="159"/>
      <c r="N16" s="102">
        <f t="shared" si="0"/>
        <v>26</v>
      </c>
      <c r="O16" s="102">
        <f t="shared" si="0"/>
        <v>235</v>
      </c>
      <c r="P16" s="126">
        <f t="shared" si="0"/>
        <v>31</v>
      </c>
      <c r="Q16" s="126">
        <f t="shared" si="0"/>
        <v>437</v>
      </c>
    </row>
    <row r="17" spans="1:17" ht="45" customHeight="1">
      <c r="A17" s="187" t="s">
        <v>88</v>
      </c>
      <c r="B17" s="180">
        <v>7</v>
      </c>
      <c r="C17" s="181">
        <v>140</v>
      </c>
      <c r="D17" s="182">
        <v>4</v>
      </c>
      <c r="E17" s="183">
        <v>142</v>
      </c>
      <c r="F17" s="184">
        <v>0</v>
      </c>
      <c r="G17" s="181">
        <v>0</v>
      </c>
      <c r="H17" s="182">
        <v>0</v>
      </c>
      <c r="I17" s="188">
        <v>0</v>
      </c>
      <c r="J17" s="159"/>
      <c r="K17" s="159"/>
      <c r="L17" s="159"/>
      <c r="M17" s="159"/>
      <c r="N17" s="102">
        <f t="shared" si="0"/>
        <v>7</v>
      </c>
      <c r="O17" s="102">
        <f t="shared" si="0"/>
        <v>140</v>
      </c>
      <c r="P17" s="126">
        <f t="shared" si="0"/>
        <v>4</v>
      </c>
      <c r="Q17" s="126">
        <f t="shared" si="0"/>
        <v>142</v>
      </c>
    </row>
    <row r="18" spans="1:17" ht="45" customHeight="1">
      <c r="A18" s="187" t="s">
        <v>79</v>
      </c>
      <c r="B18" s="189">
        <v>164</v>
      </c>
      <c r="C18" s="190">
        <v>2294</v>
      </c>
      <c r="D18" s="191">
        <v>131</v>
      </c>
      <c r="E18" s="192">
        <v>2033</v>
      </c>
      <c r="F18" s="193">
        <v>3</v>
      </c>
      <c r="G18" s="190">
        <v>32</v>
      </c>
      <c r="H18" s="191">
        <v>3</v>
      </c>
      <c r="I18" s="194">
        <v>17</v>
      </c>
      <c r="J18" s="160"/>
      <c r="K18" s="160"/>
      <c r="L18" s="160"/>
      <c r="M18" s="160"/>
      <c r="N18" s="102">
        <f aca="true" t="shared" si="1" ref="N18:N51">SUM(B18,F18)</f>
        <v>167</v>
      </c>
      <c r="O18" s="102">
        <f aca="true" t="shared" si="2" ref="O18:O51">SUM(C18,G18)</f>
        <v>2326</v>
      </c>
      <c r="P18" s="126">
        <f aca="true" t="shared" si="3" ref="P18:P40">SUM(D18,H18)</f>
        <v>134</v>
      </c>
      <c r="Q18" s="126">
        <f aca="true" t="shared" si="4" ref="Q18:Q40">SUM(E18,I18)</f>
        <v>2050</v>
      </c>
    </row>
    <row r="19" spans="1:17" ht="45" customHeight="1">
      <c r="A19" s="187" t="s">
        <v>89</v>
      </c>
      <c r="B19" s="180">
        <v>125</v>
      </c>
      <c r="C19" s="181">
        <v>3388</v>
      </c>
      <c r="D19" s="182">
        <v>120</v>
      </c>
      <c r="E19" s="183">
        <v>3123</v>
      </c>
      <c r="F19" s="184">
        <v>0</v>
      </c>
      <c r="G19" s="181">
        <v>0</v>
      </c>
      <c r="H19" s="182">
        <v>0</v>
      </c>
      <c r="I19" s="188">
        <v>0</v>
      </c>
      <c r="J19" s="159"/>
      <c r="K19" s="159"/>
      <c r="L19" s="159"/>
      <c r="M19" s="159"/>
      <c r="N19" s="102">
        <f t="shared" si="1"/>
        <v>125</v>
      </c>
      <c r="O19" s="102">
        <f t="shared" si="2"/>
        <v>3388</v>
      </c>
      <c r="P19" s="126">
        <f t="shared" si="3"/>
        <v>120</v>
      </c>
      <c r="Q19" s="126">
        <f t="shared" si="4"/>
        <v>3123</v>
      </c>
    </row>
    <row r="20" spans="1:17" ht="45" customHeight="1">
      <c r="A20" s="187" t="s">
        <v>90</v>
      </c>
      <c r="B20" s="180">
        <v>77</v>
      </c>
      <c r="C20" s="181">
        <v>2179</v>
      </c>
      <c r="D20" s="182">
        <v>74</v>
      </c>
      <c r="E20" s="183">
        <v>1893</v>
      </c>
      <c r="F20" s="184">
        <v>1</v>
      </c>
      <c r="G20" s="181">
        <v>11</v>
      </c>
      <c r="H20" s="182">
        <v>0</v>
      </c>
      <c r="I20" s="188">
        <v>0</v>
      </c>
      <c r="J20" s="159"/>
      <c r="K20" s="159"/>
      <c r="L20" s="159"/>
      <c r="M20" s="159"/>
      <c r="N20" s="102">
        <f t="shared" si="1"/>
        <v>78</v>
      </c>
      <c r="O20" s="102">
        <f t="shared" si="2"/>
        <v>2190</v>
      </c>
      <c r="P20" s="126">
        <f t="shared" si="3"/>
        <v>74</v>
      </c>
      <c r="Q20" s="126">
        <f t="shared" si="4"/>
        <v>1893</v>
      </c>
    </row>
    <row r="21" spans="1:17" ht="45" customHeight="1">
      <c r="A21" s="187" t="s">
        <v>91</v>
      </c>
      <c r="B21" s="189">
        <v>67</v>
      </c>
      <c r="C21" s="190">
        <v>1876</v>
      </c>
      <c r="D21" s="191">
        <v>70</v>
      </c>
      <c r="E21" s="192">
        <v>1458</v>
      </c>
      <c r="F21" s="193">
        <v>1</v>
      </c>
      <c r="G21" s="190">
        <v>12</v>
      </c>
      <c r="H21" s="191">
        <v>1</v>
      </c>
      <c r="I21" s="194">
        <v>4</v>
      </c>
      <c r="J21" s="160"/>
      <c r="K21" s="160"/>
      <c r="L21" s="160"/>
      <c r="M21" s="160"/>
      <c r="N21" s="102">
        <f t="shared" si="1"/>
        <v>68</v>
      </c>
      <c r="O21" s="102">
        <f t="shared" si="2"/>
        <v>1888</v>
      </c>
      <c r="P21" s="126">
        <f t="shared" si="3"/>
        <v>71</v>
      </c>
      <c r="Q21" s="126">
        <f t="shared" si="4"/>
        <v>1462</v>
      </c>
    </row>
    <row r="22" spans="1:17" ht="45" customHeight="1">
      <c r="A22" s="187" t="s">
        <v>92</v>
      </c>
      <c r="B22" s="180">
        <v>63</v>
      </c>
      <c r="C22" s="181">
        <v>1260</v>
      </c>
      <c r="D22" s="182">
        <v>71</v>
      </c>
      <c r="E22" s="183">
        <v>1488</v>
      </c>
      <c r="F22" s="184">
        <v>2</v>
      </c>
      <c r="G22" s="181">
        <v>40</v>
      </c>
      <c r="H22" s="182">
        <v>0</v>
      </c>
      <c r="I22" s="188">
        <v>0</v>
      </c>
      <c r="J22" s="159"/>
      <c r="K22" s="159"/>
      <c r="L22" s="159"/>
      <c r="M22" s="159"/>
      <c r="N22" s="102">
        <f t="shared" si="1"/>
        <v>65</v>
      </c>
      <c r="O22" s="102">
        <f t="shared" si="2"/>
        <v>1300</v>
      </c>
      <c r="P22" s="126">
        <f t="shared" si="3"/>
        <v>71</v>
      </c>
      <c r="Q22" s="126">
        <f t="shared" si="4"/>
        <v>1488</v>
      </c>
    </row>
    <row r="23" spans="1:17" ht="45" customHeight="1">
      <c r="A23" s="187" t="s">
        <v>93</v>
      </c>
      <c r="B23" s="180">
        <v>55</v>
      </c>
      <c r="C23" s="181">
        <v>1210</v>
      </c>
      <c r="D23" s="182">
        <v>48</v>
      </c>
      <c r="E23" s="183">
        <v>1249</v>
      </c>
      <c r="F23" s="184">
        <v>0</v>
      </c>
      <c r="G23" s="181">
        <v>0</v>
      </c>
      <c r="H23" s="182">
        <v>0</v>
      </c>
      <c r="I23" s="188">
        <v>0</v>
      </c>
      <c r="J23" s="159"/>
      <c r="K23" s="159"/>
      <c r="L23" s="159"/>
      <c r="M23" s="159"/>
      <c r="N23" s="102">
        <f t="shared" si="1"/>
        <v>55</v>
      </c>
      <c r="O23" s="102">
        <f t="shared" si="2"/>
        <v>1210</v>
      </c>
      <c r="P23" s="126">
        <f t="shared" si="3"/>
        <v>48</v>
      </c>
      <c r="Q23" s="126">
        <f t="shared" si="4"/>
        <v>1249</v>
      </c>
    </row>
    <row r="24" spans="1:17" ht="45" customHeight="1">
      <c r="A24" s="187" t="s">
        <v>94</v>
      </c>
      <c r="B24" s="180">
        <v>12</v>
      </c>
      <c r="C24" s="181">
        <v>241</v>
      </c>
      <c r="D24" s="182">
        <v>19</v>
      </c>
      <c r="E24" s="183">
        <v>264</v>
      </c>
      <c r="F24" s="184">
        <v>0</v>
      </c>
      <c r="G24" s="181">
        <v>0</v>
      </c>
      <c r="H24" s="182">
        <v>0</v>
      </c>
      <c r="I24" s="188">
        <v>0</v>
      </c>
      <c r="J24" s="159"/>
      <c r="K24" s="159"/>
      <c r="L24" s="159"/>
      <c r="M24" s="159"/>
      <c r="N24" s="102">
        <f t="shared" si="1"/>
        <v>12</v>
      </c>
      <c r="O24" s="102">
        <f t="shared" si="2"/>
        <v>241</v>
      </c>
      <c r="P24" s="126">
        <f t="shared" si="3"/>
        <v>19</v>
      </c>
      <c r="Q24" s="126">
        <f t="shared" si="4"/>
        <v>264</v>
      </c>
    </row>
    <row r="25" spans="1:17" ht="45" customHeight="1">
      <c r="A25" s="187" t="s">
        <v>95</v>
      </c>
      <c r="B25" s="180">
        <v>37</v>
      </c>
      <c r="C25" s="181">
        <v>1012</v>
      </c>
      <c r="D25" s="182">
        <v>33</v>
      </c>
      <c r="E25" s="183">
        <v>836</v>
      </c>
      <c r="F25" s="184">
        <v>0</v>
      </c>
      <c r="G25" s="181">
        <v>0</v>
      </c>
      <c r="H25" s="182">
        <v>0</v>
      </c>
      <c r="I25" s="188">
        <v>0</v>
      </c>
      <c r="J25" s="159"/>
      <c r="K25" s="159"/>
      <c r="L25" s="159"/>
      <c r="M25" s="159"/>
      <c r="N25" s="102">
        <f t="shared" si="1"/>
        <v>37</v>
      </c>
      <c r="O25" s="102">
        <f t="shared" si="2"/>
        <v>1012</v>
      </c>
      <c r="P25" s="126">
        <f t="shared" si="3"/>
        <v>33</v>
      </c>
      <c r="Q25" s="126">
        <f t="shared" si="4"/>
        <v>836</v>
      </c>
    </row>
    <row r="26" spans="1:17" ht="45" customHeight="1">
      <c r="A26" s="187" t="s">
        <v>96</v>
      </c>
      <c r="B26" s="189">
        <v>114</v>
      </c>
      <c r="C26" s="190">
        <v>3296</v>
      </c>
      <c r="D26" s="191">
        <v>103</v>
      </c>
      <c r="E26" s="192">
        <v>2902</v>
      </c>
      <c r="F26" s="193">
        <v>1</v>
      </c>
      <c r="G26" s="190">
        <v>15</v>
      </c>
      <c r="H26" s="191">
        <v>0</v>
      </c>
      <c r="I26" s="194">
        <v>0</v>
      </c>
      <c r="J26" s="160"/>
      <c r="K26" s="160"/>
      <c r="L26" s="160"/>
      <c r="M26" s="160"/>
      <c r="N26" s="102">
        <f t="shared" si="1"/>
        <v>115</v>
      </c>
      <c r="O26" s="102">
        <f t="shared" si="2"/>
        <v>3311</v>
      </c>
      <c r="P26" s="126">
        <f t="shared" si="3"/>
        <v>103</v>
      </c>
      <c r="Q26" s="126">
        <f t="shared" si="4"/>
        <v>2902</v>
      </c>
    </row>
    <row r="27" spans="1:17" ht="45" customHeight="1">
      <c r="A27" s="187" t="s">
        <v>97</v>
      </c>
      <c r="B27" s="189">
        <v>14</v>
      </c>
      <c r="C27" s="190">
        <v>182</v>
      </c>
      <c r="D27" s="191">
        <v>24</v>
      </c>
      <c r="E27" s="192">
        <v>300</v>
      </c>
      <c r="F27" s="193">
        <v>1</v>
      </c>
      <c r="G27" s="190">
        <v>20</v>
      </c>
      <c r="H27" s="191">
        <v>1</v>
      </c>
      <c r="I27" s="194">
        <v>20</v>
      </c>
      <c r="J27" s="160"/>
      <c r="K27" s="160"/>
      <c r="L27" s="160"/>
      <c r="M27" s="160"/>
      <c r="N27" s="102">
        <f t="shared" si="1"/>
        <v>15</v>
      </c>
      <c r="O27" s="102">
        <f t="shared" si="2"/>
        <v>202</v>
      </c>
      <c r="P27" s="126">
        <f t="shared" si="3"/>
        <v>25</v>
      </c>
      <c r="Q27" s="126">
        <f t="shared" si="4"/>
        <v>320</v>
      </c>
    </row>
    <row r="28" spans="1:17" ht="45" customHeight="1">
      <c r="A28" s="187" t="s">
        <v>80</v>
      </c>
      <c r="B28" s="189">
        <v>272</v>
      </c>
      <c r="C28" s="190">
        <v>9147</v>
      </c>
      <c r="D28" s="191">
        <v>213</v>
      </c>
      <c r="E28" s="192">
        <v>7054</v>
      </c>
      <c r="F28" s="193">
        <v>3</v>
      </c>
      <c r="G28" s="190">
        <v>52</v>
      </c>
      <c r="H28" s="182">
        <v>2</v>
      </c>
      <c r="I28" s="188">
        <v>36</v>
      </c>
      <c r="J28" s="159"/>
      <c r="K28" s="159"/>
      <c r="L28" s="159"/>
      <c r="M28" s="159"/>
      <c r="N28" s="102">
        <f t="shared" si="1"/>
        <v>275</v>
      </c>
      <c r="O28" s="102">
        <f t="shared" si="2"/>
        <v>9199</v>
      </c>
      <c r="P28" s="126">
        <f t="shared" si="3"/>
        <v>215</v>
      </c>
      <c r="Q28" s="126">
        <f t="shared" si="4"/>
        <v>7090</v>
      </c>
    </row>
    <row r="29" spans="1:17" ht="45" customHeight="1">
      <c r="A29" s="187" t="s">
        <v>98</v>
      </c>
      <c r="B29" s="180">
        <v>42</v>
      </c>
      <c r="C29" s="181">
        <v>1299</v>
      </c>
      <c r="D29" s="182">
        <v>60</v>
      </c>
      <c r="E29" s="183">
        <v>1275</v>
      </c>
      <c r="F29" s="184">
        <v>0</v>
      </c>
      <c r="G29" s="181">
        <v>0</v>
      </c>
      <c r="H29" s="182">
        <v>1</v>
      </c>
      <c r="I29" s="188">
        <v>53</v>
      </c>
      <c r="J29" s="159"/>
      <c r="K29" s="159"/>
      <c r="L29" s="159"/>
      <c r="M29" s="159"/>
      <c r="N29" s="102">
        <f t="shared" si="1"/>
        <v>42</v>
      </c>
      <c r="O29" s="102">
        <f t="shared" si="2"/>
        <v>1299</v>
      </c>
      <c r="P29" s="126">
        <f t="shared" si="3"/>
        <v>61</v>
      </c>
      <c r="Q29" s="126">
        <f t="shared" si="4"/>
        <v>1328</v>
      </c>
    </row>
    <row r="30" spans="1:17" ht="45" customHeight="1">
      <c r="A30" s="187" t="s">
        <v>99</v>
      </c>
      <c r="B30" s="180">
        <v>32</v>
      </c>
      <c r="C30" s="181">
        <v>896</v>
      </c>
      <c r="D30" s="182">
        <v>27</v>
      </c>
      <c r="E30" s="183">
        <v>726</v>
      </c>
      <c r="F30" s="184">
        <v>0</v>
      </c>
      <c r="G30" s="181">
        <v>0</v>
      </c>
      <c r="H30" s="182">
        <v>0</v>
      </c>
      <c r="I30" s="188">
        <v>0</v>
      </c>
      <c r="J30" s="159"/>
      <c r="K30" s="159"/>
      <c r="L30" s="159"/>
      <c r="M30" s="159"/>
      <c r="N30" s="102">
        <f t="shared" si="1"/>
        <v>32</v>
      </c>
      <c r="O30" s="102">
        <f t="shared" si="2"/>
        <v>896</v>
      </c>
      <c r="P30" s="126">
        <f t="shared" si="3"/>
        <v>27</v>
      </c>
      <c r="Q30" s="126">
        <f t="shared" si="4"/>
        <v>726</v>
      </c>
    </row>
    <row r="31" spans="1:17" ht="45" customHeight="1">
      <c r="A31" s="187" t="s">
        <v>100</v>
      </c>
      <c r="B31" s="180">
        <v>18</v>
      </c>
      <c r="C31" s="181">
        <v>381</v>
      </c>
      <c r="D31" s="182">
        <v>22</v>
      </c>
      <c r="E31" s="183">
        <v>333</v>
      </c>
      <c r="F31" s="184">
        <v>2</v>
      </c>
      <c r="G31" s="181">
        <v>40</v>
      </c>
      <c r="H31" s="182">
        <v>1</v>
      </c>
      <c r="I31" s="188">
        <v>4</v>
      </c>
      <c r="J31" s="159"/>
      <c r="K31" s="159"/>
      <c r="L31" s="159"/>
      <c r="M31" s="159"/>
      <c r="N31" s="102">
        <f t="shared" si="1"/>
        <v>20</v>
      </c>
      <c r="O31" s="102">
        <f t="shared" si="2"/>
        <v>421</v>
      </c>
      <c r="P31" s="126">
        <f t="shared" si="3"/>
        <v>23</v>
      </c>
      <c r="Q31" s="126">
        <f t="shared" si="4"/>
        <v>337</v>
      </c>
    </row>
    <row r="32" spans="1:17" ht="45" customHeight="1">
      <c r="A32" s="187" t="s">
        <v>101</v>
      </c>
      <c r="B32" s="180">
        <v>23</v>
      </c>
      <c r="C32" s="181">
        <v>552</v>
      </c>
      <c r="D32" s="182">
        <v>22</v>
      </c>
      <c r="E32" s="183">
        <v>443</v>
      </c>
      <c r="F32" s="184">
        <v>0</v>
      </c>
      <c r="G32" s="181">
        <v>0</v>
      </c>
      <c r="H32" s="182">
        <v>0</v>
      </c>
      <c r="I32" s="188">
        <v>0</v>
      </c>
      <c r="J32" s="159"/>
      <c r="K32" s="159"/>
      <c r="L32" s="159"/>
      <c r="M32" s="159"/>
      <c r="N32" s="102">
        <f t="shared" si="1"/>
        <v>23</v>
      </c>
      <c r="O32" s="102">
        <f t="shared" si="2"/>
        <v>552</v>
      </c>
      <c r="P32" s="126">
        <f t="shared" si="3"/>
        <v>22</v>
      </c>
      <c r="Q32" s="126">
        <f t="shared" si="4"/>
        <v>443</v>
      </c>
    </row>
    <row r="33" spans="1:17" ht="45" customHeight="1">
      <c r="A33" s="187" t="s">
        <v>76</v>
      </c>
      <c r="B33" s="189">
        <v>39</v>
      </c>
      <c r="C33" s="190">
        <v>1365</v>
      </c>
      <c r="D33" s="191">
        <f>1+42</f>
        <v>43</v>
      </c>
      <c r="E33" s="192">
        <f>30+1367</f>
        <v>1397</v>
      </c>
      <c r="F33" s="193">
        <v>0</v>
      </c>
      <c r="G33" s="190">
        <v>0</v>
      </c>
      <c r="H33" s="191">
        <v>0</v>
      </c>
      <c r="I33" s="194">
        <v>0</v>
      </c>
      <c r="J33" s="160"/>
      <c r="K33" s="160"/>
      <c r="L33" s="160"/>
      <c r="M33" s="160"/>
      <c r="N33" s="102">
        <f t="shared" si="1"/>
        <v>39</v>
      </c>
      <c r="O33" s="102">
        <f t="shared" si="2"/>
        <v>1365</v>
      </c>
      <c r="P33" s="126">
        <f t="shared" si="3"/>
        <v>43</v>
      </c>
      <c r="Q33" s="126">
        <f t="shared" si="4"/>
        <v>1397</v>
      </c>
    </row>
    <row r="34" spans="1:17" ht="45" customHeight="1">
      <c r="A34" s="187" t="s">
        <v>102</v>
      </c>
      <c r="B34" s="189">
        <v>16</v>
      </c>
      <c r="C34" s="190">
        <v>693</v>
      </c>
      <c r="D34" s="191">
        <v>22</v>
      </c>
      <c r="E34" s="192">
        <v>755</v>
      </c>
      <c r="F34" s="193">
        <v>1</v>
      </c>
      <c r="G34" s="190">
        <v>1</v>
      </c>
      <c r="H34" s="191">
        <v>0</v>
      </c>
      <c r="I34" s="194">
        <v>0</v>
      </c>
      <c r="J34" s="160"/>
      <c r="K34" s="160"/>
      <c r="L34" s="160"/>
      <c r="M34" s="160"/>
      <c r="N34" s="102">
        <f t="shared" si="1"/>
        <v>17</v>
      </c>
      <c r="O34" s="102">
        <f t="shared" si="2"/>
        <v>694</v>
      </c>
      <c r="P34" s="126">
        <f t="shared" si="3"/>
        <v>22</v>
      </c>
      <c r="Q34" s="126">
        <f t="shared" si="4"/>
        <v>755</v>
      </c>
    </row>
    <row r="35" spans="1:17" ht="45" customHeight="1">
      <c r="A35" s="187" t="s">
        <v>103</v>
      </c>
      <c r="B35" s="180">
        <v>3</v>
      </c>
      <c r="C35" s="181">
        <v>70</v>
      </c>
      <c r="D35" s="182">
        <v>6</v>
      </c>
      <c r="E35" s="183">
        <v>51</v>
      </c>
      <c r="F35" s="184">
        <v>0</v>
      </c>
      <c r="G35" s="181">
        <v>0</v>
      </c>
      <c r="H35" s="182">
        <v>0</v>
      </c>
      <c r="I35" s="188">
        <v>0</v>
      </c>
      <c r="J35" s="159"/>
      <c r="K35" s="159"/>
      <c r="L35" s="159"/>
      <c r="M35" s="159"/>
      <c r="N35" s="102">
        <f t="shared" si="1"/>
        <v>3</v>
      </c>
      <c r="O35" s="102">
        <f t="shared" si="2"/>
        <v>70</v>
      </c>
      <c r="P35" s="126">
        <f t="shared" si="3"/>
        <v>6</v>
      </c>
      <c r="Q35" s="126">
        <f t="shared" si="4"/>
        <v>51</v>
      </c>
    </row>
    <row r="36" spans="1:17" ht="45" customHeight="1">
      <c r="A36" s="187" t="s">
        <v>104</v>
      </c>
      <c r="B36" s="180">
        <v>3</v>
      </c>
      <c r="C36" s="181">
        <v>30</v>
      </c>
      <c r="D36" s="182">
        <v>1</v>
      </c>
      <c r="E36" s="183">
        <v>1</v>
      </c>
      <c r="F36" s="184">
        <v>0</v>
      </c>
      <c r="G36" s="181">
        <v>0</v>
      </c>
      <c r="H36" s="182">
        <v>0</v>
      </c>
      <c r="I36" s="188">
        <v>0</v>
      </c>
      <c r="J36" s="159"/>
      <c r="K36" s="159"/>
      <c r="L36" s="159"/>
      <c r="M36" s="159"/>
      <c r="N36" s="102">
        <f t="shared" si="1"/>
        <v>3</v>
      </c>
      <c r="O36" s="102">
        <f t="shared" si="2"/>
        <v>30</v>
      </c>
      <c r="P36" s="126">
        <f t="shared" si="3"/>
        <v>1</v>
      </c>
      <c r="Q36" s="126">
        <f t="shared" si="4"/>
        <v>1</v>
      </c>
    </row>
    <row r="37" spans="1:17" ht="45" customHeight="1">
      <c r="A37" s="187" t="s">
        <v>105</v>
      </c>
      <c r="B37" s="180">
        <v>1</v>
      </c>
      <c r="C37" s="181">
        <v>39</v>
      </c>
      <c r="D37" s="182">
        <v>1</v>
      </c>
      <c r="E37" s="183">
        <v>17</v>
      </c>
      <c r="F37" s="184">
        <v>0</v>
      </c>
      <c r="G37" s="181">
        <v>0</v>
      </c>
      <c r="H37" s="182">
        <v>0</v>
      </c>
      <c r="I37" s="188">
        <v>0</v>
      </c>
      <c r="J37" s="159"/>
      <c r="K37" s="159"/>
      <c r="L37" s="159"/>
      <c r="M37" s="159"/>
      <c r="N37" s="102">
        <f t="shared" si="1"/>
        <v>1</v>
      </c>
      <c r="O37" s="102">
        <f t="shared" si="2"/>
        <v>39</v>
      </c>
      <c r="P37" s="126">
        <f t="shared" si="3"/>
        <v>1</v>
      </c>
      <c r="Q37" s="126">
        <f t="shared" si="4"/>
        <v>17</v>
      </c>
    </row>
    <row r="38" spans="1:17" ht="45" customHeight="1">
      <c r="A38" s="187" t="s">
        <v>78</v>
      </c>
      <c r="B38" s="180">
        <v>320</v>
      </c>
      <c r="C38" s="181">
        <v>9062</v>
      </c>
      <c r="D38" s="182">
        <v>318</v>
      </c>
      <c r="E38" s="183">
        <v>8710</v>
      </c>
      <c r="F38" s="184">
        <v>0</v>
      </c>
      <c r="G38" s="181">
        <v>0</v>
      </c>
      <c r="H38" s="182">
        <v>1</v>
      </c>
      <c r="I38" s="188">
        <v>18</v>
      </c>
      <c r="J38" s="159"/>
      <c r="K38" s="159"/>
      <c r="L38" s="159"/>
      <c r="M38" s="159"/>
      <c r="N38" s="102">
        <f t="shared" si="1"/>
        <v>320</v>
      </c>
      <c r="O38" s="102">
        <f t="shared" si="2"/>
        <v>9062</v>
      </c>
      <c r="P38" s="126">
        <f t="shared" si="3"/>
        <v>319</v>
      </c>
      <c r="Q38" s="126">
        <f t="shared" si="4"/>
        <v>8728</v>
      </c>
    </row>
    <row r="39" spans="1:17" ht="45" customHeight="1">
      <c r="A39" s="187" t="s">
        <v>106</v>
      </c>
      <c r="B39" s="180">
        <v>35</v>
      </c>
      <c r="C39" s="181">
        <v>585</v>
      </c>
      <c r="D39" s="182">
        <v>28</v>
      </c>
      <c r="E39" s="183">
        <v>513</v>
      </c>
      <c r="F39" s="184">
        <v>0</v>
      </c>
      <c r="G39" s="181">
        <v>0</v>
      </c>
      <c r="H39" s="182">
        <v>1</v>
      </c>
      <c r="I39" s="188">
        <v>21</v>
      </c>
      <c r="J39" s="159"/>
      <c r="K39" s="159"/>
      <c r="L39" s="159"/>
      <c r="M39" s="159"/>
      <c r="N39" s="102">
        <f t="shared" si="1"/>
        <v>35</v>
      </c>
      <c r="O39" s="102">
        <f t="shared" si="2"/>
        <v>585</v>
      </c>
      <c r="P39" s="126">
        <f t="shared" si="3"/>
        <v>29</v>
      </c>
      <c r="Q39" s="126">
        <f t="shared" si="4"/>
        <v>534</v>
      </c>
    </row>
    <row r="40" spans="1:17" ht="45" customHeight="1">
      <c r="A40" s="187" t="s">
        <v>107</v>
      </c>
      <c r="B40" s="180">
        <v>46</v>
      </c>
      <c r="C40" s="181">
        <v>2024</v>
      </c>
      <c r="D40" s="182">
        <v>50</v>
      </c>
      <c r="E40" s="183">
        <v>1882</v>
      </c>
      <c r="F40" s="184">
        <v>0</v>
      </c>
      <c r="G40" s="181">
        <v>0</v>
      </c>
      <c r="H40" s="182">
        <v>0</v>
      </c>
      <c r="I40" s="188">
        <v>0</v>
      </c>
      <c r="J40" s="159"/>
      <c r="K40" s="159"/>
      <c r="L40" s="159"/>
      <c r="M40" s="159"/>
      <c r="N40" s="102">
        <f t="shared" si="1"/>
        <v>46</v>
      </c>
      <c r="O40" s="102">
        <f t="shared" si="2"/>
        <v>2024</v>
      </c>
      <c r="P40" s="126">
        <f t="shared" si="3"/>
        <v>50</v>
      </c>
      <c r="Q40" s="126">
        <f t="shared" si="4"/>
        <v>1882</v>
      </c>
    </row>
    <row r="41" spans="1:17" ht="45" customHeight="1">
      <c r="A41" s="187" t="s">
        <v>108</v>
      </c>
      <c r="B41" s="189">
        <v>23</v>
      </c>
      <c r="C41" s="190">
        <v>597</v>
      </c>
      <c r="D41" s="191">
        <v>24</v>
      </c>
      <c r="E41" s="192">
        <v>604</v>
      </c>
      <c r="F41" s="184">
        <v>0</v>
      </c>
      <c r="G41" s="181">
        <v>0</v>
      </c>
      <c r="H41" s="191">
        <v>0</v>
      </c>
      <c r="I41" s="194">
        <v>0</v>
      </c>
      <c r="J41" s="160"/>
      <c r="K41" s="160"/>
      <c r="L41" s="160"/>
      <c r="M41" s="160"/>
      <c r="N41" s="102">
        <f t="shared" si="1"/>
        <v>23</v>
      </c>
      <c r="O41" s="102">
        <f aca="true" t="shared" si="5" ref="O41:O50">SUM(C41,G41)</f>
        <v>597</v>
      </c>
      <c r="P41" s="126">
        <f aca="true" t="shared" si="6" ref="P41:P50">SUM(D41,H41)</f>
        <v>24</v>
      </c>
      <c r="Q41" s="126">
        <f aca="true" t="shared" si="7" ref="Q41:Q50">SUM(E41,I41)</f>
        <v>604</v>
      </c>
    </row>
    <row r="42" spans="1:17" ht="45" customHeight="1">
      <c r="A42" s="187" t="s">
        <v>109</v>
      </c>
      <c r="B42" s="180">
        <v>7</v>
      </c>
      <c r="C42" s="181">
        <v>198</v>
      </c>
      <c r="D42" s="182">
        <v>7</v>
      </c>
      <c r="E42" s="183">
        <v>161</v>
      </c>
      <c r="F42" s="184">
        <v>0</v>
      </c>
      <c r="G42" s="181">
        <v>0</v>
      </c>
      <c r="H42" s="182">
        <v>0</v>
      </c>
      <c r="I42" s="188">
        <v>0</v>
      </c>
      <c r="J42" s="159"/>
      <c r="K42" s="159"/>
      <c r="L42" s="159"/>
      <c r="M42" s="159"/>
      <c r="N42" s="102">
        <f t="shared" si="1"/>
        <v>7</v>
      </c>
      <c r="O42" s="102">
        <f t="shared" si="5"/>
        <v>198</v>
      </c>
      <c r="P42" s="126">
        <f t="shared" si="6"/>
        <v>7</v>
      </c>
      <c r="Q42" s="126">
        <f t="shared" si="7"/>
        <v>161</v>
      </c>
    </row>
    <row r="43" spans="1:17" ht="45" customHeight="1">
      <c r="A43" s="187" t="s">
        <v>110</v>
      </c>
      <c r="B43" s="180">
        <v>108</v>
      </c>
      <c r="C43" s="181">
        <v>2937</v>
      </c>
      <c r="D43" s="182">
        <v>108</v>
      </c>
      <c r="E43" s="183">
        <v>2267</v>
      </c>
      <c r="F43" s="184">
        <v>1</v>
      </c>
      <c r="G43" s="181">
        <v>18</v>
      </c>
      <c r="H43" s="182">
        <v>0</v>
      </c>
      <c r="I43" s="188">
        <v>0</v>
      </c>
      <c r="J43" s="159"/>
      <c r="K43" s="159"/>
      <c r="L43" s="159"/>
      <c r="M43" s="159"/>
      <c r="N43" s="102">
        <f t="shared" si="1"/>
        <v>109</v>
      </c>
      <c r="O43" s="102">
        <f t="shared" si="5"/>
        <v>2955</v>
      </c>
      <c r="P43" s="126">
        <f t="shared" si="6"/>
        <v>108</v>
      </c>
      <c r="Q43" s="126">
        <f t="shared" si="7"/>
        <v>2267</v>
      </c>
    </row>
    <row r="44" spans="1:17" ht="45" customHeight="1">
      <c r="A44" s="187" t="s">
        <v>111</v>
      </c>
      <c r="B44" s="180">
        <v>32</v>
      </c>
      <c r="C44" s="181">
        <v>1286</v>
      </c>
      <c r="D44" s="182">
        <v>35</v>
      </c>
      <c r="E44" s="183">
        <v>1191</v>
      </c>
      <c r="F44" s="184">
        <v>1</v>
      </c>
      <c r="G44" s="181">
        <v>30</v>
      </c>
      <c r="H44" s="182">
        <v>1</v>
      </c>
      <c r="I44" s="188">
        <v>20</v>
      </c>
      <c r="J44" s="159"/>
      <c r="K44" s="159"/>
      <c r="L44" s="159"/>
      <c r="M44" s="159"/>
      <c r="N44" s="102">
        <f t="shared" si="1"/>
        <v>33</v>
      </c>
      <c r="O44" s="102">
        <f t="shared" si="5"/>
        <v>1316</v>
      </c>
      <c r="P44" s="126">
        <f t="shared" si="6"/>
        <v>36</v>
      </c>
      <c r="Q44" s="126">
        <f t="shared" si="7"/>
        <v>1211</v>
      </c>
    </row>
    <row r="45" spans="1:17" ht="45" customHeight="1">
      <c r="A45" s="187" t="s">
        <v>112</v>
      </c>
      <c r="B45" s="180">
        <v>28</v>
      </c>
      <c r="C45" s="181">
        <v>509</v>
      </c>
      <c r="D45" s="182">
        <v>31</v>
      </c>
      <c r="E45" s="183">
        <v>497</v>
      </c>
      <c r="F45" s="184">
        <v>0</v>
      </c>
      <c r="G45" s="181">
        <v>0</v>
      </c>
      <c r="H45" s="182">
        <v>0</v>
      </c>
      <c r="I45" s="188">
        <v>0</v>
      </c>
      <c r="J45" s="159"/>
      <c r="K45" s="159"/>
      <c r="L45" s="159"/>
      <c r="M45" s="159"/>
      <c r="N45" s="102">
        <f t="shared" si="1"/>
        <v>28</v>
      </c>
      <c r="O45" s="102">
        <f t="shared" si="5"/>
        <v>509</v>
      </c>
      <c r="P45" s="126">
        <f t="shared" si="6"/>
        <v>31</v>
      </c>
      <c r="Q45" s="126">
        <f t="shared" si="7"/>
        <v>497</v>
      </c>
    </row>
    <row r="46" spans="1:17" ht="45" customHeight="1">
      <c r="A46" s="187" t="s">
        <v>113</v>
      </c>
      <c r="B46" s="180">
        <v>23</v>
      </c>
      <c r="C46" s="181">
        <v>621</v>
      </c>
      <c r="D46" s="182">
        <v>21</v>
      </c>
      <c r="E46" s="183">
        <v>563</v>
      </c>
      <c r="F46" s="184">
        <v>0</v>
      </c>
      <c r="G46" s="181">
        <v>0</v>
      </c>
      <c r="H46" s="182">
        <v>0</v>
      </c>
      <c r="I46" s="188">
        <v>0</v>
      </c>
      <c r="J46" s="159"/>
      <c r="K46" s="159"/>
      <c r="L46" s="159"/>
      <c r="M46" s="159"/>
      <c r="N46" s="102">
        <f t="shared" si="1"/>
        <v>23</v>
      </c>
      <c r="O46" s="102">
        <f t="shared" si="5"/>
        <v>621</v>
      </c>
      <c r="P46" s="126">
        <f t="shared" si="6"/>
        <v>21</v>
      </c>
      <c r="Q46" s="126">
        <f t="shared" si="7"/>
        <v>563</v>
      </c>
    </row>
    <row r="47" spans="1:17" ht="45" customHeight="1">
      <c r="A47" s="187" t="s">
        <v>114</v>
      </c>
      <c r="B47" s="180">
        <v>33</v>
      </c>
      <c r="C47" s="181">
        <v>863</v>
      </c>
      <c r="D47" s="182">
        <v>25</v>
      </c>
      <c r="E47" s="183">
        <v>862</v>
      </c>
      <c r="F47" s="184">
        <v>0</v>
      </c>
      <c r="G47" s="181">
        <v>0</v>
      </c>
      <c r="H47" s="182">
        <v>0</v>
      </c>
      <c r="I47" s="188">
        <v>0</v>
      </c>
      <c r="J47" s="159"/>
      <c r="K47" s="159"/>
      <c r="L47" s="159"/>
      <c r="M47" s="159"/>
      <c r="N47" s="102">
        <f t="shared" si="1"/>
        <v>33</v>
      </c>
      <c r="O47" s="102">
        <f t="shared" si="5"/>
        <v>863</v>
      </c>
      <c r="P47" s="126">
        <f t="shared" si="6"/>
        <v>25</v>
      </c>
      <c r="Q47" s="126">
        <f t="shared" si="7"/>
        <v>862</v>
      </c>
    </row>
    <row r="48" spans="1:17" ht="45" customHeight="1">
      <c r="A48" s="187" t="s">
        <v>115</v>
      </c>
      <c r="B48" s="180">
        <v>17</v>
      </c>
      <c r="C48" s="181">
        <v>306</v>
      </c>
      <c r="D48" s="182">
        <v>11</v>
      </c>
      <c r="E48" s="183">
        <v>209</v>
      </c>
      <c r="F48" s="184">
        <v>0</v>
      </c>
      <c r="G48" s="181">
        <v>0</v>
      </c>
      <c r="H48" s="182">
        <v>0</v>
      </c>
      <c r="I48" s="188">
        <v>0</v>
      </c>
      <c r="J48" s="159"/>
      <c r="K48" s="159"/>
      <c r="L48" s="159"/>
      <c r="M48" s="159"/>
      <c r="N48" s="102">
        <f t="shared" si="1"/>
        <v>17</v>
      </c>
      <c r="O48" s="102">
        <f t="shared" si="5"/>
        <v>306</v>
      </c>
      <c r="P48" s="126">
        <f t="shared" si="6"/>
        <v>11</v>
      </c>
      <c r="Q48" s="126">
        <f t="shared" si="7"/>
        <v>209</v>
      </c>
    </row>
    <row r="49" spans="1:17" ht="45" customHeight="1">
      <c r="A49" s="187" t="s">
        <v>116</v>
      </c>
      <c r="B49" s="189">
        <v>4</v>
      </c>
      <c r="C49" s="190">
        <v>171</v>
      </c>
      <c r="D49" s="191">
        <v>4</v>
      </c>
      <c r="E49" s="192">
        <v>146</v>
      </c>
      <c r="F49" s="193">
        <v>0</v>
      </c>
      <c r="G49" s="190">
        <v>0</v>
      </c>
      <c r="H49" s="191">
        <v>0</v>
      </c>
      <c r="I49" s="194">
        <v>0</v>
      </c>
      <c r="J49" s="160"/>
      <c r="K49" s="160"/>
      <c r="L49" s="160"/>
      <c r="M49" s="160"/>
      <c r="N49" s="102">
        <f t="shared" si="1"/>
        <v>4</v>
      </c>
      <c r="O49" s="102">
        <f t="shared" si="5"/>
        <v>171</v>
      </c>
      <c r="P49" s="126">
        <f t="shared" si="6"/>
        <v>4</v>
      </c>
      <c r="Q49" s="126">
        <f t="shared" si="7"/>
        <v>146</v>
      </c>
    </row>
    <row r="50" spans="1:17" ht="45" customHeight="1" thickBot="1">
      <c r="A50" s="195" t="s">
        <v>117</v>
      </c>
      <c r="B50" s="196">
        <v>11</v>
      </c>
      <c r="C50" s="197">
        <v>263</v>
      </c>
      <c r="D50" s="198">
        <v>7</v>
      </c>
      <c r="E50" s="199">
        <v>217</v>
      </c>
      <c r="F50" s="200">
        <v>0</v>
      </c>
      <c r="G50" s="201">
        <v>0</v>
      </c>
      <c r="H50" s="202">
        <v>0</v>
      </c>
      <c r="I50" s="203">
        <v>0</v>
      </c>
      <c r="J50" s="159"/>
      <c r="K50" s="159"/>
      <c r="L50" s="159"/>
      <c r="M50" s="159"/>
      <c r="N50" s="102">
        <f t="shared" si="1"/>
        <v>11</v>
      </c>
      <c r="O50" s="102">
        <f t="shared" si="5"/>
        <v>263</v>
      </c>
      <c r="P50" s="126">
        <f t="shared" si="6"/>
        <v>7</v>
      </c>
      <c r="Q50" s="126">
        <f t="shared" si="7"/>
        <v>217</v>
      </c>
    </row>
    <row r="51" spans="1:15" s="137" customFormat="1" ht="52.5" customHeight="1" thickBot="1">
      <c r="A51" s="204" t="s">
        <v>43</v>
      </c>
      <c r="B51" s="205">
        <f aca="true" t="shared" si="8" ref="B51:I51">SUM(B8:B50)</f>
        <v>3899</v>
      </c>
      <c r="C51" s="206">
        <f t="shared" si="8"/>
        <v>101786</v>
      </c>
      <c r="D51" s="205">
        <f t="shared" si="8"/>
        <v>3562</v>
      </c>
      <c r="E51" s="206">
        <f t="shared" si="8"/>
        <v>92004</v>
      </c>
      <c r="F51" s="207">
        <f t="shared" si="8"/>
        <v>38</v>
      </c>
      <c r="G51" s="208">
        <f t="shared" si="8"/>
        <v>616</v>
      </c>
      <c r="H51" s="209">
        <f t="shared" si="8"/>
        <v>25</v>
      </c>
      <c r="I51" s="210">
        <f t="shared" si="8"/>
        <v>402</v>
      </c>
      <c r="J51" s="167"/>
      <c r="K51" s="167"/>
      <c r="L51" s="167"/>
      <c r="M51" s="167"/>
      <c r="N51" s="102">
        <f t="shared" si="1"/>
        <v>3937</v>
      </c>
      <c r="O51" s="102">
        <f t="shared" si="2"/>
        <v>102402</v>
      </c>
    </row>
    <row r="52" ht="24" customHeight="1">
      <c r="A52" s="138"/>
    </row>
    <row r="53" ht="18.75">
      <c r="A53" s="138"/>
    </row>
  </sheetData>
  <sheetProtection/>
  <mergeCells count="8">
    <mergeCell ref="B4:I4"/>
    <mergeCell ref="A4:A7"/>
    <mergeCell ref="B5:E5"/>
    <mergeCell ref="F5:I5"/>
    <mergeCell ref="B6:C6"/>
    <mergeCell ref="D6:E6"/>
    <mergeCell ref="F6:G6"/>
    <mergeCell ref="H6:I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portrait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"/>
  <sheetViews>
    <sheetView view="pageBreakPreview" zoomScale="80" zoomScaleNormal="75" zoomScaleSheetLayoutView="80" zoomScalePageLayoutView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P1" sqref="P1:S16384"/>
    </sheetView>
  </sheetViews>
  <sheetFormatPr defaultColWidth="9.00390625" defaultRowHeight="13.5"/>
  <cols>
    <col min="1" max="1" width="17.50390625" style="126" customWidth="1"/>
    <col min="2" max="2" width="23.625" style="126" customWidth="1"/>
    <col min="3" max="14" width="20.125" style="126" customWidth="1"/>
    <col min="15" max="15" width="8.625" style="126" customWidth="1"/>
    <col min="16" max="17" width="15.75390625" style="126" hidden="1" customWidth="1"/>
    <col min="18" max="18" width="11.25390625" style="126" hidden="1" customWidth="1"/>
    <col min="19" max="19" width="10.375" style="126" hidden="1" customWidth="1"/>
    <col min="20" max="16384" width="9.00390625" style="126" customWidth="1"/>
  </cols>
  <sheetData>
    <row r="1" ht="36" customHeight="1">
      <c r="B1" s="80" t="s">
        <v>73</v>
      </c>
    </row>
    <row r="2" ht="32.25" customHeight="1">
      <c r="B2" s="82" t="s">
        <v>70</v>
      </c>
    </row>
    <row r="3" spans="2:17" s="83" customFormat="1" ht="25.5" customHeight="1" thickBot="1">
      <c r="B3" s="84"/>
      <c r="C3" s="84"/>
      <c r="D3" s="84"/>
      <c r="E3" s="84"/>
      <c r="F3" s="84"/>
      <c r="J3" s="84"/>
      <c r="L3" s="255"/>
      <c r="M3" s="256"/>
      <c r="N3" s="256"/>
      <c r="O3" s="86"/>
      <c r="P3" s="86"/>
      <c r="Q3" s="86"/>
    </row>
    <row r="4" spans="2:17" s="83" customFormat="1" ht="31.5" customHeight="1" thickBot="1">
      <c r="B4" s="231" t="s">
        <v>42</v>
      </c>
      <c r="C4" s="244" t="s">
        <v>53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  <c r="O4" s="161"/>
      <c r="P4" s="87"/>
      <c r="Q4" s="87"/>
    </row>
    <row r="5" spans="2:17" s="83" customFormat="1" ht="33.75" customHeight="1" thickBot="1">
      <c r="B5" s="232"/>
      <c r="C5" s="239" t="s">
        <v>50</v>
      </c>
      <c r="D5" s="240"/>
      <c r="E5" s="241"/>
      <c r="F5" s="241"/>
      <c r="G5" s="251" t="s">
        <v>51</v>
      </c>
      <c r="H5" s="252"/>
      <c r="I5" s="253"/>
      <c r="J5" s="257"/>
      <c r="K5" s="240" t="s">
        <v>54</v>
      </c>
      <c r="L5" s="240"/>
      <c r="M5" s="241"/>
      <c r="N5" s="258"/>
      <c r="O5" s="161"/>
      <c r="P5" s="87"/>
      <c r="Q5" s="87"/>
    </row>
    <row r="6" spans="2:17" s="83" customFormat="1" ht="62.25" customHeight="1">
      <c r="B6" s="233"/>
      <c r="C6" s="237" t="s">
        <v>74</v>
      </c>
      <c r="D6" s="238"/>
      <c r="E6" s="235" t="s">
        <v>75</v>
      </c>
      <c r="F6" s="236"/>
      <c r="G6" s="237" t="s">
        <v>74</v>
      </c>
      <c r="H6" s="238"/>
      <c r="I6" s="235" t="s">
        <v>75</v>
      </c>
      <c r="J6" s="236"/>
      <c r="K6" s="237" t="s">
        <v>74</v>
      </c>
      <c r="L6" s="238"/>
      <c r="M6" s="235" t="s">
        <v>75</v>
      </c>
      <c r="N6" s="250"/>
      <c r="O6" s="88"/>
      <c r="P6" s="88"/>
      <c r="Q6" s="88"/>
    </row>
    <row r="7" spans="2:17" s="83" customFormat="1" ht="42" customHeight="1" thickBot="1">
      <c r="B7" s="234"/>
      <c r="C7" s="89" t="s">
        <v>57</v>
      </c>
      <c r="D7" s="90" t="s">
        <v>45</v>
      </c>
      <c r="E7" s="91" t="s">
        <v>57</v>
      </c>
      <c r="F7" s="92" t="s">
        <v>45</v>
      </c>
      <c r="G7" s="93" t="s">
        <v>57</v>
      </c>
      <c r="H7" s="90" t="s">
        <v>45</v>
      </c>
      <c r="I7" s="91" t="s">
        <v>57</v>
      </c>
      <c r="J7" s="94" t="s">
        <v>45</v>
      </c>
      <c r="K7" s="127" t="s">
        <v>57</v>
      </c>
      <c r="L7" s="90" t="s">
        <v>45</v>
      </c>
      <c r="M7" s="91" t="s">
        <v>57</v>
      </c>
      <c r="N7" s="95" t="s">
        <v>45</v>
      </c>
      <c r="O7" s="96"/>
      <c r="P7" s="96"/>
      <c r="Q7" s="96"/>
    </row>
    <row r="8" spans="2:19" ht="45.75" customHeight="1">
      <c r="B8" s="97" t="s">
        <v>44</v>
      </c>
      <c r="C8" s="98">
        <v>378</v>
      </c>
      <c r="D8" s="99">
        <v>8590</v>
      </c>
      <c r="E8" s="146">
        <v>294</v>
      </c>
      <c r="F8" s="147">
        <v>6574</v>
      </c>
      <c r="G8" s="100">
        <v>43</v>
      </c>
      <c r="H8" s="99">
        <v>474</v>
      </c>
      <c r="I8" s="146">
        <v>28</v>
      </c>
      <c r="J8" s="150">
        <v>377</v>
      </c>
      <c r="K8" s="101">
        <v>1</v>
      </c>
      <c r="L8" s="99">
        <v>4</v>
      </c>
      <c r="M8" s="146">
        <v>2</v>
      </c>
      <c r="N8" s="142">
        <v>35</v>
      </c>
      <c r="O8" s="159"/>
      <c r="P8" s="102">
        <f aca="true" t="shared" si="0" ref="P8:S17">SUM(C8,G8,K8)</f>
        <v>422</v>
      </c>
      <c r="Q8" s="102">
        <f t="shared" si="0"/>
        <v>9068</v>
      </c>
      <c r="R8" s="126">
        <f t="shared" si="0"/>
        <v>324</v>
      </c>
      <c r="S8" s="126">
        <f t="shared" si="0"/>
        <v>6986</v>
      </c>
    </row>
    <row r="9" spans="2:19" ht="45.75" customHeight="1">
      <c r="B9" s="104" t="s">
        <v>77</v>
      </c>
      <c r="C9" s="98">
        <v>0</v>
      </c>
      <c r="D9" s="99">
        <v>0</v>
      </c>
      <c r="E9" s="146">
        <v>0</v>
      </c>
      <c r="F9" s="147">
        <v>0</v>
      </c>
      <c r="G9" s="100">
        <v>0</v>
      </c>
      <c r="H9" s="99">
        <v>0</v>
      </c>
      <c r="I9" s="146">
        <v>0</v>
      </c>
      <c r="J9" s="150">
        <v>0</v>
      </c>
      <c r="K9" s="101">
        <v>0</v>
      </c>
      <c r="L9" s="99">
        <v>0</v>
      </c>
      <c r="M9" s="146">
        <v>0</v>
      </c>
      <c r="N9" s="142">
        <v>0</v>
      </c>
      <c r="O9" s="159"/>
      <c r="P9" s="102">
        <f t="shared" si="0"/>
        <v>0</v>
      </c>
      <c r="Q9" s="102">
        <f t="shared" si="0"/>
        <v>0</v>
      </c>
      <c r="R9" s="126">
        <f t="shared" si="0"/>
        <v>0</v>
      </c>
      <c r="S9" s="126">
        <f t="shared" si="0"/>
        <v>0</v>
      </c>
    </row>
    <row r="10" spans="2:19" ht="45.75" customHeight="1">
      <c r="B10" s="104" t="s">
        <v>81</v>
      </c>
      <c r="C10" s="98">
        <v>1</v>
      </c>
      <c r="D10" s="99">
        <v>10</v>
      </c>
      <c r="E10" s="146">
        <v>0</v>
      </c>
      <c r="F10" s="147">
        <v>0</v>
      </c>
      <c r="G10" s="100">
        <v>1</v>
      </c>
      <c r="H10" s="99">
        <v>10</v>
      </c>
      <c r="I10" s="146">
        <v>0</v>
      </c>
      <c r="J10" s="150">
        <v>0</v>
      </c>
      <c r="K10" s="101">
        <v>0</v>
      </c>
      <c r="L10" s="99">
        <v>0</v>
      </c>
      <c r="M10" s="146">
        <v>0</v>
      </c>
      <c r="N10" s="142">
        <v>0</v>
      </c>
      <c r="O10" s="159"/>
      <c r="P10" s="102">
        <f t="shared" si="0"/>
        <v>2</v>
      </c>
      <c r="Q10" s="102">
        <f t="shared" si="0"/>
        <v>20</v>
      </c>
      <c r="R10" s="126">
        <f t="shared" si="0"/>
        <v>0</v>
      </c>
      <c r="S10" s="126">
        <f t="shared" si="0"/>
        <v>0</v>
      </c>
    </row>
    <row r="11" spans="2:19" ht="45.75" customHeight="1">
      <c r="B11" s="104" t="s">
        <v>82</v>
      </c>
      <c r="C11" s="98">
        <v>0</v>
      </c>
      <c r="D11" s="99">
        <v>0</v>
      </c>
      <c r="E11" s="146">
        <v>0</v>
      </c>
      <c r="F11" s="147">
        <v>0</v>
      </c>
      <c r="G11" s="100">
        <v>0</v>
      </c>
      <c r="H11" s="99">
        <v>0</v>
      </c>
      <c r="I11" s="146">
        <v>0</v>
      </c>
      <c r="J11" s="150">
        <v>0</v>
      </c>
      <c r="K11" s="101">
        <v>0</v>
      </c>
      <c r="L11" s="99">
        <v>0</v>
      </c>
      <c r="M11" s="146">
        <v>0</v>
      </c>
      <c r="N11" s="142">
        <v>0</v>
      </c>
      <c r="O11" s="159"/>
      <c r="P11" s="102">
        <f t="shared" si="0"/>
        <v>0</v>
      </c>
      <c r="Q11" s="102">
        <f t="shared" si="0"/>
        <v>0</v>
      </c>
      <c r="R11" s="126">
        <f t="shared" si="0"/>
        <v>0</v>
      </c>
      <c r="S11" s="126">
        <f t="shared" si="0"/>
        <v>0</v>
      </c>
    </row>
    <row r="12" spans="2:19" ht="45.75" customHeight="1">
      <c r="B12" s="104" t="s">
        <v>83</v>
      </c>
      <c r="C12" s="105">
        <v>2</v>
      </c>
      <c r="D12" s="106">
        <v>34</v>
      </c>
      <c r="E12" s="144">
        <v>4</v>
      </c>
      <c r="F12" s="145">
        <v>68</v>
      </c>
      <c r="G12" s="107">
        <v>1</v>
      </c>
      <c r="H12" s="106">
        <v>17</v>
      </c>
      <c r="I12" s="144">
        <v>0</v>
      </c>
      <c r="J12" s="143">
        <v>0</v>
      </c>
      <c r="K12" s="108">
        <v>1</v>
      </c>
      <c r="L12" s="106">
        <v>17</v>
      </c>
      <c r="M12" s="144">
        <v>0</v>
      </c>
      <c r="N12" s="153">
        <v>0</v>
      </c>
      <c r="O12" s="160"/>
      <c r="P12" s="102">
        <f t="shared" si="0"/>
        <v>4</v>
      </c>
      <c r="Q12" s="102">
        <f t="shared" si="0"/>
        <v>68</v>
      </c>
      <c r="R12" s="126">
        <f t="shared" si="0"/>
        <v>4</v>
      </c>
      <c r="S12" s="126">
        <f t="shared" si="0"/>
        <v>68</v>
      </c>
    </row>
    <row r="13" spans="2:19" ht="45.75" customHeight="1">
      <c r="B13" s="104" t="s">
        <v>84</v>
      </c>
      <c r="C13" s="98">
        <v>12</v>
      </c>
      <c r="D13" s="99">
        <v>1074</v>
      </c>
      <c r="E13" s="146">
        <v>10</v>
      </c>
      <c r="F13" s="147">
        <v>780</v>
      </c>
      <c r="G13" s="100">
        <v>1</v>
      </c>
      <c r="H13" s="99">
        <v>17</v>
      </c>
      <c r="I13" s="146">
        <v>2</v>
      </c>
      <c r="J13" s="150">
        <v>50</v>
      </c>
      <c r="K13" s="101">
        <v>0</v>
      </c>
      <c r="L13" s="99">
        <v>0</v>
      </c>
      <c r="M13" s="146">
        <v>0</v>
      </c>
      <c r="N13" s="142">
        <v>0</v>
      </c>
      <c r="O13" s="159"/>
      <c r="P13" s="102">
        <f t="shared" si="0"/>
        <v>13</v>
      </c>
      <c r="Q13" s="102">
        <f t="shared" si="0"/>
        <v>1091</v>
      </c>
      <c r="R13" s="126">
        <f t="shared" si="0"/>
        <v>12</v>
      </c>
      <c r="S13" s="126">
        <f t="shared" si="0"/>
        <v>830</v>
      </c>
    </row>
    <row r="14" spans="2:19" ht="45.75" customHeight="1">
      <c r="B14" s="104" t="s">
        <v>85</v>
      </c>
      <c r="C14" s="98">
        <v>215</v>
      </c>
      <c r="D14" s="99">
        <v>2860</v>
      </c>
      <c r="E14" s="146">
        <v>202</v>
      </c>
      <c r="F14" s="147">
        <v>3906</v>
      </c>
      <c r="G14" s="100">
        <v>10</v>
      </c>
      <c r="H14" s="99">
        <v>120</v>
      </c>
      <c r="I14" s="146">
        <v>7</v>
      </c>
      <c r="J14" s="150">
        <v>100</v>
      </c>
      <c r="K14" s="101">
        <v>10</v>
      </c>
      <c r="L14" s="99">
        <v>80</v>
      </c>
      <c r="M14" s="146">
        <v>2</v>
      </c>
      <c r="N14" s="142">
        <v>23</v>
      </c>
      <c r="O14" s="159"/>
      <c r="P14" s="102">
        <f t="shared" si="0"/>
        <v>235</v>
      </c>
      <c r="Q14" s="102">
        <f t="shared" si="0"/>
        <v>3060</v>
      </c>
      <c r="R14" s="126">
        <f t="shared" si="0"/>
        <v>211</v>
      </c>
      <c r="S14" s="126">
        <f t="shared" si="0"/>
        <v>4029</v>
      </c>
    </row>
    <row r="15" spans="2:19" ht="45.75" customHeight="1">
      <c r="B15" s="104" t="s">
        <v>86</v>
      </c>
      <c r="C15" s="98">
        <v>2</v>
      </c>
      <c r="D15" s="99">
        <v>120</v>
      </c>
      <c r="E15" s="146">
        <v>2</v>
      </c>
      <c r="F15" s="147">
        <v>96</v>
      </c>
      <c r="G15" s="100">
        <v>0</v>
      </c>
      <c r="H15" s="99">
        <v>0</v>
      </c>
      <c r="I15" s="146">
        <v>0</v>
      </c>
      <c r="J15" s="150">
        <v>0</v>
      </c>
      <c r="K15" s="101">
        <v>0</v>
      </c>
      <c r="L15" s="99">
        <v>0</v>
      </c>
      <c r="M15" s="146">
        <v>0</v>
      </c>
      <c r="N15" s="142">
        <v>0</v>
      </c>
      <c r="O15" s="159"/>
      <c r="P15" s="102">
        <f t="shared" si="0"/>
        <v>2</v>
      </c>
      <c r="Q15" s="102">
        <f t="shared" si="0"/>
        <v>120</v>
      </c>
      <c r="R15" s="126">
        <f t="shared" si="0"/>
        <v>2</v>
      </c>
      <c r="S15" s="126">
        <f t="shared" si="0"/>
        <v>96</v>
      </c>
    </row>
    <row r="16" spans="2:19" ht="45.75" customHeight="1">
      <c r="B16" s="104" t="s">
        <v>87</v>
      </c>
      <c r="C16" s="98">
        <v>0</v>
      </c>
      <c r="D16" s="99">
        <v>0</v>
      </c>
      <c r="E16" s="146">
        <v>4</v>
      </c>
      <c r="F16" s="147">
        <v>74</v>
      </c>
      <c r="G16" s="100">
        <v>0</v>
      </c>
      <c r="H16" s="99">
        <v>0</v>
      </c>
      <c r="I16" s="146">
        <v>0</v>
      </c>
      <c r="J16" s="150">
        <v>0</v>
      </c>
      <c r="K16" s="101">
        <v>0</v>
      </c>
      <c r="L16" s="99">
        <v>0</v>
      </c>
      <c r="M16" s="146">
        <v>0</v>
      </c>
      <c r="N16" s="142">
        <v>0</v>
      </c>
      <c r="O16" s="159"/>
      <c r="P16" s="102">
        <f t="shared" si="0"/>
        <v>0</v>
      </c>
      <c r="Q16" s="102">
        <f t="shared" si="0"/>
        <v>0</v>
      </c>
      <c r="R16" s="126">
        <f t="shared" si="0"/>
        <v>4</v>
      </c>
      <c r="S16" s="126">
        <f t="shared" si="0"/>
        <v>74</v>
      </c>
    </row>
    <row r="17" spans="2:19" ht="45.75" customHeight="1">
      <c r="B17" s="104" t="s">
        <v>88</v>
      </c>
      <c r="C17" s="98">
        <v>1</v>
      </c>
      <c r="D17" s="99">
        <v>12</v>
      </c>
      <c r="E17" s="146">
        <v>1</v>
      </c>
      <c r="F17" s="147">
        <v>7</v>
      </c>
      <c r="G17" s="100">
        <v>0</v>
      </c>
      <c r="H17" s="99">
        <v>0</v>
      </c>
      <c r="I17" s="146">
        <v>0</v>
      </c>
      <c r="J17" s="150">
        <v>0</v>
      </c>
      <c r="K17" s="101">
        <v>0</v>
      </c>
      <c r="L17" s="99">
        <v>0</v>
      </c>
      <c r="M17" s="146">
        <v>0</v>
      </c>
      <c r="N17" s="142">
        <v>0</v>
      </c>
      <c r="O17" s="159"/>
      <c r="P17" s="102">
        <f t="shared" si="0"/>
        <v>1</v>
      </c>
      <c r="Q17" s="102">
        <f t="shared" si="0"/>
        <v>12</v>
      </c>
      <c r="R17" s="126">
        <f t="shared" si="0"/>
        <v>1</v>
      </c>
      <c r="S17" s="126">
        <f t="shared" si="0"/>
        <v>7</v>
      </c>
    </row>
    <row r="18" spans="2:19" ht="45.75" customHeight="1">
      <c r="B18" s="104" t="s">
        <v>79</v>
      </c>
      <c r="C18" s="105">
        <v>9</v>
      </c>
      <c r="D18" s="106">
        <v>79</v>
      </c>
      <c r="E18" s="144">
        <v>9</v>
      </c>
      <c r="F18" s="145">
        <v>152</v>
      </c>
      <c r="G18" s="107">
        <v>8</v>
      </c>
      <c r="H18" s="106">
        <v>70</v>
      </c>
      <c r="I18" s="144">
        <v>3</v>
      </c>
      <c r="J18" s="143">
        <v>18</v>
      </c>
      <c r="K18" s="108">
        <v>3</v>
      </c>
      <c r="L18" s="106">
        <v>26</v>
      </c>
      <c r="M18" s="144">
        <v>0</v>
      </c>
      <c r="N18" s="153">
        <v>0</v>
      </c>
      <c r="O18" s="160"/>
      <c r="P18" s="102">
        <f aca="true" t="shared" si="1" ref="P18:P51">SUM(C18,G18,K18)</f>
        <v>20</v>
      </c>
      <c r="Q18" s="102">
        <f aca="true" t="shared" si="2" ref="Q18:Q51">SUM(D18,H18,L18)</f>
        <v>175</v>
      </c>
      <c r="R18" s="126">
        <f aca="true" t="shared" si="3" ref="R18:R40">SUM(E18,I18,M18)</f>
        <v>12</v>
      </c>
      <c r="S18" s="126">
        <f aca="true" t="shared" si="4" ref="S18:S40">SUM(F18,J18,N18)</f>
        <v>170</v>
      </c>
    </row>
    <row r="19" spans="2:19" ht="45.75" customHeight="1">
      <c r="B19" s="104" t="s">
        <v>89</v>
      </c>
      <c r="C19" s="98">
        <v>5</v>
      </c>
      <c r="D19" s="99">
        <v>306</v>
      </c>
      <c r="E19" s="146">
        <v>4</v>
      </c>
      <c r="F19" s="147">
        <v>247</v>
      </c>
      <c r="G19" s="100">
        <v>0</v>
      </c>
      <c r="H19" s="99">
        <v>0</v>
      </c>
      <c r="I19" s="146">
        <v>0</v>
      </c>
      <c r="J19" s="150">
        <v>0</v>
      </c>
      <c r="K19" s="101">
        <v>0</v>
      </c>
      <c r="L19" s="99">
        <v>0</v>
      </c>
      <c r="M19" s="146">
        <v>0</v>
      </c>
      <c r="N19" s="142">
        <v>0</v>
      </c>
      <c r="O19" s="159"/>
      <c r="P19" s="102">
        <f t="shared" si="1"/>
        <v>5</v>
      </c>
      <c r="Q19" s="102">
        <f t="shared" si="2"/>
        <v>306</v>
      </c>
      <c r="R19" s="126">
        <f t="shared" si="3"/>
        <v>4</v>
      </c>
      <c r="S19" s="126">
        <f t="shared" si="4"/>
        <v>247</v>
      </c>
    </row>
    <row r="20" spans="2:19" ht="45.75" customHeight="1">
      <c r="B20" s="104" t="s">
        <v>90</v>
      </c>
      <c r="C20" s="98">
        <v>16</v>
      </c>
      <c r="D20" s="99">
        <v>434</v>
      </c>
      <c r="E20" s="146">
        <v>18</v>
      </c>
      <c r="F20" s="147">
        <v>428</v>
      </c>
      <c r="G20" s="100">
        <v>2</v>
      </c>
      <c r="H20" s="99">
        <v>28</v>
      </c>
      <c r="I20" s="146">
        <v>1</v>
      </c>
      <c r="J20" s="150">
        <v>21</v>
      </c>
      <c r="K20" s="101">
        <v>2</v>
      </c>
      <c r="L20" s="99">
        <v>16</v>
      </c>
      <c r="M20" s="146">
        <v>1</v>
      </c>
      <c r="N20" s="142">
        <v>6</v>
      </c>
      <c r="O20" s="159"/>
      <c r="P20" s="102">
        <f t="shared" si="1"/>
        <v>20</v>
      </c>
      <c r="Q20" s="102">
        <f t="shared" si="2"/>
        <v>478</v>
      </c>
      <c r="R20" s="126">
        <f t="shared" si="3"/>
        <v>20</v>
      </c>
      <c r="S20" s="126">
        <f t="shared" si="4"/>
        <v>455</v>
      </c>
    </row>
    <row r="21" spans="2:19" ht="45.75" customHeight="1">
      <c r="B21" s="104" t="s">
        <v>91</v>
      </c>
      <c r="C21" s="105">
        <v>40</v>
      </c>
      <c r="D21" s="106">
        <v>1200</v>
      </c>
      <c r="E21" s="144">
        <v>52</v>
      </c>
      <c r="F21" s="145">
        <v>985</v>
      </c>
      <c r="G21" s="107">
        <v>3</v>
      </c>
      <c r="H21" s="106">
        <v>36</v>
      </c>
      <c r="I21" s="144">
        <v>0</v>
      </c>
      <c r="J21" s="143">
        <v>0</v>
      </c>
      <c r="K21" s="108">
        <v>1</v>
      </c>
      <c r="L21" s="106">
        <v>30</v>
      </c>
      <c r="M21" s="144">
        <v>0</v>
      </c>
      <c r="N21" s="153">
        <v>0</v>
      </c>
      <c r="O21" s="160"/>
      <c r="P21" s="102">
        <f t="shared" si="1"/>
        <v>44</v>
      </c>
      <c r="Q21" s="102">
        <f t="shared" si="2"/>
        <v>1266</v>
      </c>
      <c r="R21" s="126">
        <f t="shared" si="3"/>
        <v>52</v>
      </c>
      <c r="S21" s="126">
        <f t="shared" si="4"/>
        <v>985</v>
      </c>
    </row>
    <row r="22" spans="2:19" ht="45.75" customHeight="1">
      <c r="B22" s="104" t="s">
        <v>92</v>
      </c>
      <c r="C22" s="98">
        <v>13</v>
      </c>
      <c r="D22" s="99">
        <v>420</v>
      </c>
      <c r="E22" s="146">
        <v>22</v>
      </c>
      <c r="F22" s="147">
        <v>512</v>
      </c>
      <c r="G22" s="100">
        <v>3</v>
      </c>
      <c r="H22" s="99">
        <v>41</v>
      </c>
      <c r="I22" s="146">
        <v>0</v>
      </c>
      <c r="J22" s="150">
        <v>0</v>
      </c>
      <c r="K22" s="101">
        <v>1</v>
      </c>
      <c r="L22" s="99">
        <v>20</v>
      </c>
      <c r="M22" s="146">
        <v>2</v>
      </c>
      <c r="N22" s="142">
        <v>14</v>
      </c>
      <c r="O22" s="159"/>
      <c r="P22" s="102">
        <f t="shared" si="1"/>
        <v>17</v>
      </c>
      <c r="Q22" s="102">
        <f t="shared" si="2"/>
        <v>481</v>
      </c>
      <c r="R22" s="126">
        <f t="shared" si="3"/>
        <v>24</v>
      </c>
      <c r="S22" s="126">
        <f t="shared" si="4"/>
        <v>526</v>
      </c>
    </row>
    <row r="23" spans="2:19" ht="45.75" customHeight="1">
      <c r="B23" s="104" t="s">
        <v>93</v>
      </c>
      <c r="C23" s="98">
        <v>1</v>
      </c>
      <c r="D23" s="99">
        <v>10</v>
      </c>
      <c r="E23" s="146">
        <v>1</v>
      </c>
      <c r="F23" s="147">
        <v>7</v>
      </c>
      <c r="G23" s="100">
        <v>1</v>
      </c>
      <c r="H23" s="99">
        <v>10</v>
      </c>
      <c r="I23" s="146">
        <v>0</v>
      </c>
      <c r="J23" s="150">
        <v>0</v>
      </c>
      <c r="K23" s="101">
        <v>0</v>
      </c>
      <c r="L23" s="99">
        <v>0</v>
      </c>
      <c r="M23" s="146">
        <v>0</v>
      </c>
      <c r="N23" s="142">
        <v>0</v>
      </c>
      <c r="O23" s="159"/>
      <c r="P23" s="102">
        <f t="shared" si="1"/>
        <v>2</v>
      </c>
      <c r="Q23" s="102">
        <f t="shared" si="2"/>
        <v>20</v>
      </c>
      <c r="R23" s="126">
        <f t="shared" si="3"/>
        <v>1</v>
      </c>
      <c r="S23" s="126">
        <f t="shared" si="4"/>
        <v>7</v>
      </c>
    </row>
    <row r="24" spans="2:19" ht="45.75" customHeight="1">
      <c r="B24" s="104" t="s">
        <v>94</v>
      </c>
      <c r="C24" s="98">
        <v>1</v>
      </c>
      <c r="D24" s="99">
        <v>10</v>
      </c>
      <c r="E24" s="146">
        <v>1</v>
      </c>
      <c r="F24" s="147">
        <v>16</v>
      </c>
      <c r="G24" s="100">
        <v>1</v>
      </c>
      <c r="H24" s="99">
        <v>5</v>
      </c>
      <c r="I24" s="146">
        <v>0</v>
      </c>
      <c r="J24" s="150">
        <v>0</v>
      </c>
      <c r="K24" s="101">
        <v>0</v>
      </c>
      <c r="L24" s="99">
        <v>0</v>
      </c>
      <c r="M24" s="146">
        <v>0</v>
      </c>
      <c r="N24" s="142">
        <v>0</v>
      </c>
      <c r="O24" s="159"/>
      <c r="P24" s="102">
        <f t="shared" si="1"/>
        <v>2</v>
      </c>
      <c r="Q24" s="102">
        <f t="shared" si="2"/>
        <v>15</v>
      </c>
      <c r="R24" s="126">
        <f t="shared" si="3"/>
        <v>1</v>
      </c>
      <c r="S24" s="126">
        <f t="shared" si="4"/>
        <v>16</v>
      </c>
    </row>
    <row r="25" spans="2:19" ht="45.75" customHeight="1">
      <c r="B25" s="104" t="s">
        <v>95</v>
      </c>
      <c r="C25" s="98">
        <v>5</v>
      </c>
      <c r="D25" s="99">
        <v>65</v>
      </c>
      <c r="E25" s="146">
        <v>1</v>
      </c>
      <c r="F25" s="147">
        <v>80</v>
      </c>
      <c r="G25" s="100">
        <v>0</v>
      </c>
      <c r="H25" s="99">
        <v>0</v>
      </c>
      <c r="I25" s="146">
        <v>0</v>
      </c>
      <c r="J25" s="150">
        <v>0</v>
      </c>
      <c r="K25" s="101">
        <v>0</v>
      </c>
      <c r="L25" s="99">
        <v>0</v>
      </c>
      <c r="M25" s="146">
        <v>0</v>
      </c>
      <c r="N25" s="142">
        <v>0</v>
      </c>
      <c r="O25" s="159"/>
      <c r="P25" s="102">
        <f t="shared" si="1"/>
        <v>5</v>
      </c>
      <c r="Q25" s="102">
        <f t="shared" si="2"/>
        <v>65</v>
      </c>
      <c r="R25" s="126">
        <f t="shared" si="3"/>
        <v>1</v>
      </c>
      <c r="S25" s="126">
        <f t="shared" si="4"/>
        <v>80</v>
      </c>
    </row>
    <row r="26" spans="2:19" ht="45.75" customHeight="1">
      <c r="B26" s="104" t="s">
        <v>96</v>
      </c>
      <c r="C26" s="105">
        <v>12</v>
      </c>
      <c r="D26" s="106">
        <v>192</v>
      </c>
      <c r="E26" s="144">
        <v>17</v>
      </c>
      <c r="F26" s="145">
        <v>322</v>
      </c>
      <c r="G26" s="107">
        <v>5</v>
      </c>
      <c r="H26" s="106">
        <v>80</v>
      </c>
      <c r="I26" s="144">
        <v>1</v>
      </c>
      <c r="J26" s="143">
        <v>4</v>
      </c>
      <c r="K26" s="108">
        <v>1</v>
      </c>
      <c r="L26" s="106">
        <v>15</v>
      </c>
      <c r="M26" s="144">
        <v>0</v>
      </c>
      <c r="N26" s="153">
        <v>0</v>
      </c>
      <c r="O26" s="160"/>
      <c r="P26" s="102">
        <f t="shared" si="1"/>
        <v>18</v>
      </c>
      <c r="Q26" s="102">
        <f t="shared" si="2"/>
        <v>287</v>
      </c>
      <c r="R26" s="126">
        <f t="shared" si="3"/>
        <v>18</v>
      </c>
      <c r="S26" s="126">
        <f t="shared" si="4"/>
        <v>326</v>
      </c>
    </row>
    <row r="27" spans="2:19" ht="45.75" customHeight="1">
      <c r="B27" s="104" t="s">
        <v>97</v>
      </c>
      <c r="C27" s="105">
        <v>18</v>
      </c>
      <c r="D27" s="106">
        <v>558</v>
      </c>
      <c r="E27" s="144">
        <v>22</v>
      </c>
      <c r="F27" s="145">
        <v>548</v>
      </c>
      <c r="G27" s="107">
        <v>4</v>
      </c>
      <c r="H27" s="106">
        <v>40</v>
      </c>
      <c r="I27" s="144">
        <v>5</v>
      </c>
      <c r="J27" s="143">
        <v>97</v>
      </c>
      <c r="K27" s="108">
        <v>0</v>
      </c>
      <c r="L27" s="106">
        <v>0</v>
      </c>
      <c r="M27" s="144">
        <v>0</v>
      </c>
      <c r="N27" s="153">
        <v>0</v>
      </c>
      <c r="O27" s="160"/>
      <c r="P27" s="102">
        <f t="shared" si="1"/>
        <v>22</v>
      </c>
      <c r="Q27" s="102">
        <f t="shared" si="2"/>
        <v>598</v>
      </c>
      <c r="R27" s="126">
        <f t="shared" si="3"/>
        <v>27</v>
      </c>
      <c r="S27" s="126">
        <f t="shared" si="4"/>
        <v>645</v>
      </c>
    </row>
    <row r="28" spans="2:19" ht="45.75" customHeight="1">
      <c r="B28" s="104" t="s">
        <v>80</v>
      </c>
      <c r="C28" s="105">
        <v>64</v>
      </c>
      <c r="D28" s="106">
        <v>1690</v>
      </c>
      <c r="E28" s="144">
        <v>71</v>
      </c>
      <c r="F28" s="145">
        <v>1948</v>
      </c>
      <c r="G28" s="107">
        <v>1</v>
      </c>
      <c r="H28" s="106">
        <v>26</v>
      </c>
      <c r="I28" s="144">
        <v>9</v>
      </c>
      <c r="J28" s="143">
        <v>217</v>
      </c>
      <c r="K28" s="108">
        <v>18</v>
      </c>
      <c r="L28" s="106">
        <v>482</v>
      </c>
      <c r="M28" s="144">
        <v>0</v>
      </c>
      <c r="N28" s="153">
        <v>0</v>
      </c>
      <c r="O28" s="160"/>
      <c r="P28" s="102">
        <f t="shared" si="1"/>
        <v>83</v>
      </c>
      <c r="Q28" s="102">
        <f t="shared" si="2"/>
        <v>2198</v>
      </c>
      <c r="R28" s="126">
        <f t="shared" si="3"/>
        <v>80</v>
      </c>
      <c r="S28" s="126">
        <f t="shared" si="4"/>
        <v>2165</v>
      </c>
    </row>
    <row r="29" spans="2:19" ht="45.75" customHeight="1">
      <c r="B29" s="104" t="s">
        <v>98</v>
      </c>
      <c r="C29" s="98">
        <v>12</v>
      </c>
      <c r="D29" s="99">
        <v>553</v>
      </c>
      <c r="E29" s="146">
        <v>12</v>
      </c>
      <c r="F29" s="147">
        <v>406</v>
      </c>
      <c r="G29" s="100">
        <v>0</v>
      </c>
      <c r="H29" s="99">
        <v>0</v>
      </c>
      <c r="I29" s="146">
        <v>0</v>
      </c>
      <c r="J29" s="150">
        <v>0</v>
      </c>
      <c r="K29" s="101">
        <v>0</v>
      </c>
      <c r="L29" s="99">
        <v>0</v>
      </c>
      <c r="M29" s="146">
        <v>0</v>
      </c>
      <c r="N29" s="142">
        <v>0</v>
      </c>
      <c r="O29" s="159"/>
      <c r="P29" s="102">
        <f t="shared" si="1"/>
        <v>12</v>
      </c>
      <c r="Q29" s="102">
        <f t="shared" si="2"/>
        <v>553</v>
      </c>
      <c r="R29" s="126">
        <f t="shared" si="3"/>
        <v>12</v>
      </c>
      <c r="S29" s="126">
        <f t="shared" si="4"/>
        <v>406</v>
      </c>
    </row>
    <row r="30" spans="2:19" ht="45.75" customHeight="1">
      <c r="B30" s="104" t="s">
        <v>99</v>
      </c>
      <c r="C30" s="98">
        <v>15</v>
      </c>
      <c r="D30" s="99">
        <v>635</v>
      </c>
      <c r="E30" s="146">
        <v>18</v>
      </c>
      <c r="F30" s="147">
        <v>855</v>
      </c>
      <c r="G30" s="100">
        <v>0</v>
      </c>
      <c r="H30" s="99">
        <v>0</v>
      </c>
      <c r="I30" s="146">
        <v>2</v>
      </c>
      <c r="J30" s="150">
        <v>135</v>
      </c>
      <c r="K30" s="101">
        <v>0</v>
      </c>
      <c r="L30" s="99">
        <v>0</v>
      </c>
      <c r="M30" s="146">
        <v>0</v>
      </c>
      <c r="N30" s="142">
        <v>0</v>
      </c>
      <c r="O30" s="159"/>
      <c r="P30" s="102">
        <f t="shared" si="1"/>
        <v>15</v>
      </c>
      <c r="Q30" s="102">
        <f t="shared" si="2"/>
        <v>635</v>
      </c>
      <c r="R30" s="126">
        <f t="shared" si="3"/>
        <v>20</v>
      </c>
      <c r="S30" s="126">
        <f t="shared" si="4"/>
        <v>990</v>
      </c>
    </row>
    <row r="31" spans="2:19" ht="45.75" customHeight="1">
      <c r="B31" s="104" t="s">
        <v>100</v>
      </c>
      <c r="C31" s="98">
        <v>4</v>
      </c>
      <c r="D31" s="99">
        <v>88</v>
      </c>
      <c r="E31" s="146">
        <v>4</v>
      </c>
      <c r="F31" s="147">
        <v>121</v>
      </c>
      <c r="G31" s="100">
        <v>0</v>
      </c>
      <c r="H31" s="99">
        <v>0</v>
      </c>
      <c r="I31" s="146">
        <v>1</v>
      </c>
      <c r="J31" s="150">
        <v>36</v>
      </c>
      <c r="K31" s="101">
        <v>0</v>
      </c>
      <c r="L31" s="99">
        <v>0</v>
      </c>
      <c r="M31" s="146">
        <v>0</v>
      </c>
      <c r="N31" s="142">
        <v>0</v>
      </c>
      <c r="O31" s="159"/>
      <c r="P31" s="102">
        <f t="shared" si="1"/>
        <v>4</v>
      </c>
      <c r="Q31" s="102">
        <f t="shared" si="2"/>
        <v>88</v>
      </c>
      <c r="R31" s="126">
        <f t="shared" si="3"/>
        <v>5</v>
      </c>
      <c r="S31" s="126">
        <f t="shared" si="4"/>
        <v>157</v>
      </c>
    </row>
    <row r="32" spans="2:19" ht="45.75" customHeight="1">
      <c r="B32" s="104" t="s">
        <v>101</v>
      </c>
      <c r="C32" s="98">
        <v>2</v>
      </c>
      <c r="D32" s="99">
        <v>62</v>
      </c>
      <c r="E32" s="146">
        <v>7</v>
      </c>
      <c r="F32" s="147">
        <v>119</v>
      </c>
      <c r="G32" s="100">
        <v>1</v>
      </c>
      <c r="H32" s="99">
        <v>11</v>
      </c>
      <c r="I32" s="146">
        <v>2</v>
      </c>
      <c r="J32" s="150">
        <v>50</v>
      </c>
      <c r="K32" s="101">
        <v>0</v>
      </c>
      <c r="L32" s="99">
        <v>0</v>
      </c>
      <c r="M32" s="146">
        <v>0</v>
      </c>
      <c r="N32" s="142">
        <v>0</v>
      </c>
      <c r="O32" s="159"/>
      <c r="P32" s="102">
        <f t="shared" si="1"/>
        <v>3</v>
      </c>
      <c r="Q32" s="102">
        <f t="shared" si="2"/>
        <v>73</v>
      </c>
      <c r="R32" s="126">
        <f t="shared" si="3"/>
        <v>9</v>
      </c>
      <c r="S32" s="126">
        <f t="shared" si="4"/>
        <v>169</v>
      </c>
    </row>
    <row r="33" spans="2:19" ht="45.75" customHeight="1">
      <c r="B33" s="104" t="s">
        <v>76</v>
      </c>
      <c r="C33" s="105">
        <v>15</v>
      </c>
      <c r="D33" s="106">
        <v>397</v>
      </c>
      <c r="E33" s="144">
        <f>2+22</f>
        <v>24</v>
      </c>
      <c r="F33" s="145">
        <f>19+388</f>
        <v>407</v>
      </c>
      <c r="G33" s="107">
        <v>15</v>
      </c>
      <c r="H33" s="106">
        <v>230</v>
      </c>
      <c r="I33" s="144">
        <v>8</v>
      </c>
      <c r="J33" s="143">
        <v>78</v>
      </c>
      <c r="K33" s="108">
        <v>0</v>
      </c>
      <c r="L33" s="106">
        <v>0</v>
      </c>
      <c r="M33" s="144">
        <v>0</v>
      </c>
      <c r="N33" s="153">
        <v>0</v>
      </c>
      <c r="O33" s="160"/>
      <c r="P33" s="102">
        <f t="shared" si="1"/>
        <v>30</v>
      </c>
      <c r="Q33" s="102">
        <f t="shared" si="2"/>
        <v>627</v>
      </c>
      <c r="R33" s="126">
        <f t="shared" si="3"/>
        <v>32</v>
      </c>
      <c r="S33" s="126">
        <f t="shared" si="4"/>
        <v>485</v>
      </c>
    </row>
    <row r="34" spans="2:19" ht="45.75" customHeight="1">
      <c r="B34" s="104" t="s">
        <v>102</v>
      </c>
      <c r="C34" s="105">
        <v>1</v>
      </c>
      <c r="D34" s="106">
        <v>15</v>
      </c>
      <c r="E34" s="144">
        <v>1</v>
      </c>
      <c r="F34" s="145">
        <v>11</v>
      </c>
      <c r="G34" s="107">
        <v>0</v>
      </c>
      <c r="H34" s="106">
        <v>0</v>
      </c>
      <c r="I34" s="144">
        <v>0</v>
      </c>
      <c r="J34" s="143">
        <v>0</v>
      </c>
      <c r="K34" s="108">
        <v>0</v>
      </c>
      <c r="L34" s="106">
        <v>0</v>
      </c>
      <c r="M34" s="144">
        <v>0</v>
      </c>
      <c r="N34" s="153">
        <v>0</v>
      </c>
      <c r="O34" s="160"/>
      <c r="P34" s="102">
        <f t="shared" si="1"/>
        <v>1</v>
      </c>
      <c r="Q34" s="102">
        <f t="shared" si="2"/>
        <v>15</v>
      </c>
      <c r="R34" s="126">
        <f t="shared" si="3"/>
        <v>1</v>
      </c>
      <c r="S34" s="126">
        <f t="shared" si="4"/>
        <v>11</v>
      </c>
    </row>
    <row r="35" spans="2:19" ht="45.75" customHeight="1">
      <c r="B35" s="104" t="s">
        <v>103</v>
      </c>
      <c r="C35" s="98">
        <v>1</v>
      </c>
      <c r="D35" s="99">
        <v>50</v>
      </c>
      <c r="E35" s="146">
        <v>1</v>
      </c>
      <c r="F35" s="147">
        <v>45</v>
      </c>
      <c r="G35" s="100">
        <v>1</v>
      </c>
      <c r="H35" s="99">
        <v>20</v>
      </c>
      <c r="I35" s="146">
        <v>0</v>
      </c>
      <c r="J35" s="150">
        <v>0</v>
      </c>
      <c r="K35" s="101">
        <v>0</v>
      </c>
      <c r="L35" s="99">
        <v>0</v>
      </c>
      <c r="M35" s="146">
        <v>0</v>
      </c>
      <c r="N35" s="142">
        <v>0</v>
      </c>
      <c r="O35" s="159"/>
      <c r="P35" s="102">
        <f t="shared" si="1"/>
        <v>2</v>
      </c>
      <c r="Q35" s="102">
        <f t="shared" si="2"/>
        <v>70</v>
      </c>
      <c r="R35" s="126">
        <f t="shared" si="3"/>
        <v>1</v>
      </c>
      <c r="S35" s="126">
        <f t="shared" si="4"/>
        <v>45</v>
      </c>
    </row>
    <row r="36" spans="2:19" ht="45.75" customHeight="1">
      <c r="B36" s="104" t="s">
        <v>104</v>
      </c>
      <c r="C36" s="98">
        <v>2</v>
      </c>
      <c r="D36" s="99">
        <v>30</v>
      </c>
      <c r="E36" s="146">
        <v>0</v>
      </c>
      <c r="F36" s="147">
        <v>0</v>
      </c>
      <c r="G36" s="100">
        <v>0</v>
      </c>
      <c r="H36" s="99">
        <v>0</v>
      </c>
      <c r="I36" s="146">
        <v>0</v>
      </c>
      <c r="J36" s="150">
        <v>0</v>
      </c>
      <c r="K36" s="101">
        <v>0</v>
      </c>
      <c r="L36" s="99">
        <v>0</v>
      </c>
      <c r="M36" s="146">
        <v>0</v>
      </c>
      <c r="N36" s="142">
        <v>0</v>
      </c>
      <c r="O36" s="159"/>
      <c r="P36" s="102">
        <f t="shared" si="1"/>
        <v>2</v>
      </c>
      <c r="Q36" s="102">
        <f t="shared" si="2"/>
        <v>30</v>
      </c>
      <c r="R36" s="126">
        <f t="shared" si="3"/>
        <v>0</v>
      </c>
      <c r="S36" s="126">
        <f t="shared" si="4"/>
        <v>0</v>
      </c>
    </row>
    <row r="37" spans="2:19" ht="45.75" customHeight="1">
      <c r="B37" s="104" t="s">
        <v>105</v>
      </c>
      <c r="C37" s="98">
        <v>2</v>
      </c>
      <c r="D37" s="99">
        <v>48</v>
      </c>
      <c r="E37" s="146">
        <v>0</v>
      </c>
      <c r="F37" s="147">
        <v>0</v>
      </c>
      <c r="G37" s="100">
        <v>0</v>
      </c>
      <c r="H37" s="99">
        <v>0</v>
      </c>
      <c r="I37" s="146">
        <v>0</v>
      </c>
      <c r="J37" s="150">
        <v>0</v>
      </c>
      <c r="K37" s="101">
        <v>0</v>
      </c>
      <c r="L37" s="99">
        <v>0</v>
      </c>
      <c r="M37" s="146">
        <v>0</v>
      </c>
      <c r="N37" s="142">
        <v>0</v>
      </c>
      <c r="O37" s="159"/>
      <c r="P37" s="102">
        <f t="shared" si="1"/>
        <v>2</v>
      </c>
      <c r="Q37" s="102">
        <f t="shared" si="2"/>
        <v>48</v>
      </c>
      <c r="R37" s="126">
        <f t="shared" si="3"/>
        <v>0</v>
      </c>
      <c r="S37" s="126">
        <f t="shared" si="4"/>
        <v>0</v>
      </c>
    </row>
    <row r="38" spans="2:19" ht="45.75" customHeight="1">
      <c r="B38" s="104" t="s">
        <v>78</v>
      </c>
      <c r="C38" s="98">
        <v>36</v>
      </c>
      <c r="D38" s="99">
        <v>1072</v>
      </c>
      <c r="E38" s="146">
        <v>52</v>
      </c>
      <c r="F38" s="147">
        <v>1410</v>
      </c>
      <c r="G38" s="100">
        <v>2</v>
      </c>
      <c r="H38" s="99">
        <v>32</v>
      </c>
      <c r="I38" s="146">
        <v>3</v>
      </c>
      <c r="J38" s="150">
        <v>72</v>
      </c>
      <c r="K38" s="101">
        <v>0</v>
      </c>
      <c r="L38" s="99">
        <v>0</v>
      </c>
      <c r="M38" s="146">
        <v>0</v>
      </c>
      <c r="N38" s="142">
        <v>0</v>
      </c>
      <c r="O38" s="159"/>
      <c r="P38" s="102">
        <f t="shared" si="1"/>
        <v>38</v>
      </c>
      <c r="Q38" s="102">
        <f t="shared" si="2"/>
        <v>1104</v>
      </c>
      <c r="R38" s="126">
        <f t="shared" si="3"/>
        <v>55</v>
      </c>
      <c r="S38" s="126">
        <f t="shared" si="4"/>
        <v>1482</v>
      </c>
    </row>
    <row r="39" spans="2:19" ht="45.75" customHeight="1">
      <c r="B39" s="104" t="s">
        <v>106</v>
      </c>
      <c r="C39" s="98">
        <v>7</v>
      </c>
      <c r="D39" s="99">
        <v>81</v>
      </c>
      <c r="E39" s="146">
        <v>4</v>
      </c>
      <c r="F39" s="147">
        <v>82</v>
      </c>
      <c r="G39" s="100">
        <v>4</v>
      </c>
      <c r="H39" s="99">
        <v>24</v>
      </c>
      <c r="I39" s="146">
        <v>1</v>
      </c>
      <c r="J39" s="150">
        <v>1</v>
      </c>
      <c r="K39" s="101">
        <v>1</v>
      </c>
      <c r="L39" s="99">
        <v>40</v>
      </c>
      <c r="M39" s="146">
        <v>0</v>
      </c>
      <c r="N39" s="142">
        <v>0</v>
      </c>
      <c r="O39" s="159"/>
      <c r="P39" s="102">
        <f t="shared" si="1"/>
        <v>12</v>
      </c>
      <c r="Q39" s="102">
        <f t="shared" si="2"/>
        <v>145</v>
      </c>
      <c r="R39" s="126">
        <f t="shared" si="3"/>
        <v>5</v>
      </c>
      <c r="S39" s="126">
        <f t="shared" si="4"/>
        <v>83</v>
      </c>
    </row>
    <row r="40" spans="2:19" ht="45.75" customHeight="1">
      <c r="B40" s="104" t="s">
        <v>107</v>
      </c>
      <c r="C40" s="98">
        <v>2</v>
      </c>
      <c r="D40" s="99">
        <v>68</v>
      </c>
      <c r="E40" s="146">
        <v>9</v>
      </c>
      <c r="F40" s="147">
        <v>385</v>
      </c>
      <c r="G40" s="100">
        <v>0</v>
      </c>
      <c r="H40" s="99">
        <v>0</v>
      </c>
      <c r="I40" s="146">
        <v>0</v>
      </c>
      <c r="J40" s="150">
        <v>0</v>
      </c>
      <c r="K40" s="101">
        <v>0</v>
      </c>
      <c r="L40" s="99">
        <v>0</v>
      </c>
      <c r="M40" s="146">
        <v>0</v>
      </c>
      <c r="N40" s="142">
        <v>0</v>
      </c>
      <c r="O40" s="159"/>
      <c r="P40" s="102">
        <f t="shared" si="1"/>
        <v>2</v>
      </c>
      <c r="Q40" s="102">
        <f t="shared" si="2"/>
        <v>68</v>
      </c>
      <c r="R40" s="126">
        <f t="shared" si="3"/>
        <v>9</v>
      </c>
      <c r="S40" s="126">
        <f t="shared" si="4"/>
        <v>385</v>
      </c>
    </row>
    <row r="41" spans="2:19" ht="45.75" customHeight="1">
      <c r="B41" s="104" t="s">
        <v>108</v>
      </c>
      <c r="C41" s="105">
        <v>1</v>
      </c>
      <c r="D41" s="106">
        <v>22</v>
      </c>
      <c r="E41" s="144">
        <v>1</v>
      </c>
      <c r="F41" s="145">
        <v>16</v>
      </c>
      <c r="G41" s="107">
        <v>1</v>
      </c>
      <c r="H41" s="106">
        <v>20</v>
      </c>
      <c r="I41" s="144">
        <v>0</v>
      </c>
      <c r="J41" s="143">
        <v>0</v>
      </c>
      <c r="K41" s="108">
        <v>0</v>
      </c>
      <c r="L41" s="106">
        <v>22</v>
      </c>
      <c r="M41" s="144">
        <v>0</v>
      </c>
      <c r="N41" s="153">
        <v>0</v>
      </c>
      <c r="O41" s="160"/>
      <c r="P41" s="102">
        <f t="shared" si="1"/>
        <v>2</v>
      </c>
      <c r="Q41" s="102">
        <f aca="true" t="shared" si="5" ref="Q41:Q50">SUM(D41,H41,L41)</f>
        <v>64</v>
      </c>
      <c r="R41" s="126">
        <f aca="true" t="shared" si="6" ref="R41:R50">SUM(E41,I41,M41)</f>
        <v>1</v>
      </c>
      <c r="S41" s="126">
        <f aca="true" t="shared" si="7" ref="S41:S50">SUM(F41,J41,N41)</f>
        <v>16</v>
      </c>
    </row>
    <row r="42" spans="2:19" ht="45.75" customHeight="1">
      <c r="B42" s="104" t="s">
        <v>109</v>
      </c>
      <c r="C42" s="98">
        <v>0</v>
      </c>
      <c r="D42" s="99">
        <v>0</v>
      </c>
      <c r="E42" s="146">
        <v>0</v>
      </c>
      <c r="F42" s="147">
        <v>0</v>
      </c>
      <c r="G42" s="100">
        <v>0</v>
      </c>
      <c r="H42" s="99">
        <v>0</v>
      </c>
      <c r="I42" s="146">
        <v>0</v>
      </c>
      <c r="J42" s="150">
        <v>0</v>
      </c>
      <c r="K42" s="101">
        <v>0</v>
      </c>
      <c r="L42" s="99">
        <v>0</v>
      </c>
      <c r="M42" s="146">
        <v>0</v>
      </c>
      <c r="N42" s="142">
        <v>0</v>
      </c>
      <c r="O42" s="159"/>
      <c r="P42" s="102">
        <f t="shared" si="1"/>
        <v>0</v>
      </c>
      <c r="Q42" s="102">
        <f t="shared" si="5"/>
        <v>0</v>
      </c>
      <c r="R42" s="126">
        <f t="shared" si="6"/>
        <v>0</v>
      </c>
      <c r="S42" s="126">
        <f t="shared" si="7"/>
        <v>0</v>
      </c>
    </row>
    <row r="43" spans="2:19" ht="45.75" customHeight="1">
      <c r="B43" s="104" t="s">
        <v>110</v>
      </c>
      <c r="C43" s="98">
        <v>3</v>
      </c>
      <c r="D43" s="99">
        <v>85</v>
      </c>
      <c r="E43" s="146">
        <v>5</v>
      </c>
      <c r="F43" s="147">
        <v>132</v>
      </c>
      <c r="G43" s="100">
        <v>0</v>
      </c>
      <c r="H43" s="99">
        <v>0</v>
      </c>
      <c r="I43" s="146">
        <v>0</v>
      </c>
      <c r="J43" s="150">
        <v>0</v>
      </c>
      <c r="K43" s="101">
        <v>0</v>
      </c>
      <c r="L43" s="99">
        <v>0</v>
      </c>
      <c r="M43" s="146">
        <v>0</v>
      </c>
      <c r="N43" s="142">
        <v>0</v>
      </c>
      <c r="O43" s="159"/>
      <c r="P43" s="102">
        <f t="shared" si="1"/>
        <v>3</v>
      </c>
      <c r="Q43" s="102">
        <f t="shared" si="5"/>
        <v>85</v>
      </c>
      <c r="R43" s="126">
        <f t="shared" si="6"/>
        <v>5</v>
      </c>
      <c r="S43" s="126">
        <f t="shared" si="7"/>
        <v>132</v>
      </c>
    </row>
    <row r="44" spans="2:19" ht="45.75" customHeight="1">
      <c r="B44" s="104" t="s">
        <v>111</v>
      </c>
      <c r="C44" s="98">
        <v>0</v>
      </c>
      <c r="D44" s="99">
        <v>0</v>
      </c>
      <c r="E44" s="146">
        <v>1</v>
      </c>
      <c r="F44" s="147">
        <v>5</v>
      </c>
      <c r="G44" s="100">
        <v>0</v>
      </c>
      <c r="H44" s="99">
        <v>0</v>
      </c>
      <c r="I44" s="146">
        <v>0</v>
      </c>
      <c r="J44" s="150">
        <v>0</v>
      </c>
      <c r="K44" s="101">
        <v>0</v>
      </c>
      <c r="L44" s="99">
        <v>0</v>
      </c>
      <c r="M44" s="146">
        <v>0</v>
      </c>
      <c r="N44" s="142">
        <v>0</v>
      </c>
      <c r="O44" s="159"/>
      <c r="P44" s="102">
        <f t="shared" si="1"/>
        <v>0</v>
      </c>
      <c r="Q44" s="102">
        <f t="shared" si="5"/>
        <v>0</v>
      </c>
      <c r="R44" s="126">
        <f t="shared" si="6"/>
        <v>1</v>
      </c>
      <c r="S44" s="126">
        <f t="shared" si="7"/>
        <v>5</v>
      </c>
    </row>
    <row r="45" spans="2:19" ht="45.75" customHeight="1">
      <c r="B45" s="104" t="s">
        <v>112</v>
      </c>
      <c r="C45" s="98">
        <v>5</v>
      </c>
      <c r="D45" s="99">
        <v>275</v>
      </c>
      <c r="E45" s="146">
        <v>2</v>
      </c>
      <c r="F45" s="147">
        <v>65</v>
      </c>
      <c r="G45" s="100">
        <v>0</v>
      </c>
      <c r="H45" s="99">
        <v>0</v>
      </c>
      <c r="I45" s="146">
        <v>0</v>
      </c>
      <c r="J45" s="150">
        <v>0</v>
      </c>
      <c r="K45" s="101">
        <v>0</v>
      </c>
      <c r="L45" s="99">
        <v>0</v>
      </c>
      <c r="M45" s="146">
        <v>0</v>
      </c>
      <c r="N45" s="142">
        <v>0</v>
      </c>
      <c r="O45" s="159"/>
      <c r="P45" s="102">
        <f t="shared" si="1"/>
        <v>5</v>
      </c>
      <c r="Q45" s="102">
        <f t="shared" si="5"/>
        <v>275</v>
      </c>
      <c r="R45" s="126">
        <f t="shared" si="6"/>
        <v>2</v>
      </c>
      <c r="S45" s="126">
        <f t="shared" si="7"/>
        <v>65</v>
      </c>
    </row>
    <row r="46" spans="2:19" ht="45.75" customHeight="1">
      <c r="B46" s="104" t="s">
        <v>113</v>
      </c>
      <c r="C46" s="98">
        <v>9</v>
      </c>
      <c r="D46" s="99">
        <v>458</v>
      </c>
      <c r="E46" s="146">
        <v>17</v>
      </c>
      <c r="F46" s="147">
        <v>655</v>
      </c>
      <c r="G46" s="100">
        <v>4</v>
      </c>
      <c r="H46" s="99">
        <v>99</v>
      </c>
      <c r="I46" s="146">
        <v>3</v>
      </c>
      <c r="J46" s="150">
        <v>56</v>
      </c>
      <c r="K46" s="101">
        <v>0</v>
      </c>
      <c r="L46" s="99">
        <v>0</v>
      </c>
      <c r="M46" s="146">
        <v>0</v>
      </c>
      <c r="N46" s="142">
        <v>0</v>
      </c>
      <c r="O46" s="159"/>
      <c r="P46" s="102">
        <f t="shared" si="1"/>
        <v>13</v>
      </c>
      <c r="Q46" s="102">
        <f t="shared" si="5"/>
        <v>557</v>
      </c>
      <c r="R46" s="126">
        <f t="shared" si="6"/>
        <v>20</v>
      </c>
      <c r="S46" s="126">
        <f t="shared" si="7"/>
        <v>711</v>
      </c>
    </row>
    <row r="47" spans="2:19" ht="45.75" customHeight="1">
      <c r="B47" s="104" t="s">
        <v>114</v>
      </c>
      <c r="C47" s="98">
        <v>5</v>
      </c>
      <c r="D47" s="99">
        <v>238</v>
      </c>
      <c r="E47" s="146">
        <v>7</v>
      </c>
      <c r="F47" s="147">
        <v>286</v>
      </c>
      <c r="G47" s="100">
        <v>7</v>
      </c>
      <c r="H47" s="99">
        <v>534</v>
      </c>
      <c r="I47" s="146">
        <v>4</v>
      </c>
      <c r="J47" s="150">
        <v>218</v>
      </c>
      <c r="K47" s="101">
        <v>0</v>
      </c>
      <c r="L47" s="99">
        <v>0</v>
      </c>
      <c r="M47" s="146">
        <v>0</v>
      </c>
      <c r="N47" s="142">
        <v>0</v>
      </c>
      <c r="O47" s="159"/>
      <c r="P47" s="102">
        <f t="shared" si="1"/>
        <v>12</v>
      </c>
      <c r="Q47" s="102">
        <f t="shared" si="5"/>
        <v>772</v>
      </c>
      <c r="R47" s="126">
        <f t="shared" si="6"/>
        <v>11</v>
      </c>
      <c r="S47" s="126">
        <f t="shared" si="7"/>
        <v>504</v>
      </c>
    </row>
    <row r="48" spans="2:19" ht="45.75" customHeight="1">
      <c r="B48" s="104" t="s">
        <v>115</v>
      </c>
      <c r="C48" s="98">
        <v>0</v>
      </c>
      <c r="D48" s="99">
        <v>0</v>
      </c>
      <c r="E48" s="146">
        <v>0</v>
      </c>
      <c r="F48" s="147">
        <v>0</v>
      </c>
      <c r="G48" s="100">
        <v>0</v>
      </c>
      <c r="H48" s="99">
        <v>0</v>
      </c>
      <c r="I48" s="146">
        <v>0</v>
      </c>
      <c r="J48" s="150">
        <v>0</v>
      </c>
      <c r="K48" s="101">
        <v>0</v>
      </c>
      <c r="L48" s="99">
        <v>0</v>
      </c>
      <c r="M48" s="146">
        <v>0</v>
      </c>
      <c r="N48" s="142">
        <v>0</v>
      </c>
      <c r="O48" s="159"/>
      <c r="P48" s="102">
        <f t="shared" si="1"/>
        <v>0</v>
      </c>
      <c r="Q48" s="102">
        <f t="shared" si="5"/>
        <v>0</v>
      </c>
      <c r="R48" s="126">
        <f t="shared" si="6"/>
        <v>0</v>
      </c>
      <c r="S48" s="126">
        <f t="shared" si="7"/>
        <v>0</v>
      </c>
    </row>
    <row r="49" spans="2:19" ht="45.75" customHeight="1">
      <c r="B49" s="104" t="s">
        <v>116</v>
      </c>
      <c r="C49" s="105">
        <v>0</v>
      </c>
      <c r="D49" s="106">
        <v>0</v>
      </c>
      <c r="E49" s="144">
        <v>0</v>
      </c>
      <c r="F49" s="145">
        <v>0</v>
      </c>
      <c r="G49" s="107">
        <v>0</v>
      </c>
      <c r="H49" s="106">
        <v>0</v>
      </c>
      <c r="I49" s="144">
        <v>0</v>
      </c>
      <c r="J49" s="143">
        <v>0</v>
      </c>
      <c r="K49" s="108">
        <v>0</v>
      </c>
      <c r="L49" s="106">
        <v>0</v>
      </c>
      <c r="M49" s="144">
        <v>0</v>
      </c>
      <c r="N49" s="153">
        <v>0</v>
      </c>
      <c r="O49" s="160"/>
      <c r="P49" s="102">
        <f t="shared" si="1"/>
        <v>0</v>
      </c>
      <c r="Q49" s="102">
        <f t="shared" si="5"/>
        <v>0</v>
      </c>
      <c r="R49" s="126">
        <f t="shared" si="6"/>
        <v>0</v>
      </c>
      <c r="S49" s="126">
        <f t="shared" si="7"/>
        <v>0</v>
      </c>
    </row>
    <row r="50" spans="2:19" ht="45.75" customHeight="1" thickBot="1">
      <c r="B50" s="110" t="s">
        <v>117</v>
      </c>
      <c r="C50" s="111">
        <v>0</v>
      </c>
      <c r="D50" s="112">
        <v>0</v>
      </c>
      <c r="E50" s="148">
        <v>2</v>
      </c>
      <c r="F50" s="149">
        <v>23</v>
      </c>
      <c r="G50" s="113">
        <v>8</v>
      </c>
      <c r="H50" s="112">
        <v>252</v>
      </c>
      <c r="I50" s="155">
        <v>1</v>
      </c>
      <c r="J50" s="152">
        <v>42</v>
      </c>
      <c r="K50" s="114">
        <v>0</v>
      </c>
      <c r="L50" s="112">
        <v>0</v>
      </c>
      <c r="M50" s="148">
        <v>0</v>
      </c>
      <c r="N50" s="154">
        <v>0</v>
      </c>
      <c r="O50" s="159"/>
      <c r="P50" s="102">
        <f t="shared" si="1"/>
        <v>8</v>
      </c>
      <c r="Q50" s="102">
        <f t="shared" si="5"/>
        <v>252</v>
      </c>
      <c r="R50" s="126">
        <f t="shared" si="6"/>
        <v>3</v>
      </c>
      <c r="S50" s="126">
        <f t="shared" si="7"/>
        <v>65</v>
      </c>
    </row>
    <row r="51" spans="2:17" s="137" customFormat="1" ht="53.25" customHeight="1" thickBot="1">
      <c r="B51" s="129" t="s">
        <v>43</v>
      </c>
      <c r="C51" s="130">
        <f>SUM(C8:C50)</f>
        <v>917</v>
      </c>
      <c r="D51" s="131">
        <f aca="true" t="shared" si="8" ref="D51:L51">SUM(D8:D50)</f>
        <v>21841</v>
      </c>
      <c r="E51" s="130">
        <f>SUM(E8:E50)</f>
        <v>902</v>
      </c>
      <c r="F51" s="131">
        <f>SUM(F8:F50)</f>
        <v>21773</v>
      </c>
      <c r="G51" s="132">
        <f t="shared" si="8"/>
        <v>127</v>
      </c>
      <c r="H51" s="131">
        <f t="shared" si="8"/>
        <v>2196</v>
      </c>
      <c r="I51" s="133">
        <f>SUM(I8:I50)</f>
        <v>81</v>
      </c>
      <c r="J51" s="134">
        <f>SUM(J8:J50)</f>
        <v>1572</v>
      </c>
      <c r="K51" s="135">
        <f t="shared" si="8"/>
        <v>39</v>
      </c>
      <c r="L51" s="131">
        <f t="shared" si="8"/>
        <v>752</v>
      </c>
      <c r="M51" s="130">
        <f>SUM(M8:M50)</f>
        <v>7</v>
      </c>
      <c r="N51" s="136">
        <f>SUM(N8:N50)</f>
        <v>78</v>
      </c>
      <c r="O51" s="167"/>
      <c r="P51" s="102">
        <f t="shared" si="1"/>
        <v>1083</v>
      </c>
      <c r="Q51" s="102">
        <f t="shared" si="2"/>
        <v>24789</v>
      </c>
    </row>
    <row r="52" ht="24" customHeight="1">
      <c r="B52" s="83"/>
    </row>
  </sheetData>
  <sheetProtection/>
  <mergeCells count="12">
    <mergeCell ref="I6:J6"/>
    <mergeCell ref="K6:L6"/>
    <mergeCell ref="M6:N6"/>
    <mergeCell ref="L3:N3"/>
    <mergeCell ref="B4:B7"/>
    <mergeCell ref="C4:N4"/>
    <mergeCell ref="C5:F5"/>
    <mergeCell ref="G5:J5"/>
    <mergeCell ref="K5:N5"/>
    <mergeCell ref="C6:D6"/>
    <mergeCell ref="E6:F6"/>
    <mergeCell ref="G6:H6"/>
  </mergeCells>
  <printOptions horizontalCentered="1"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view="pageBreakPreview" zoomScale="70" zoomScaleNormal="75" zoomScaleSheetLayoutView="70" zoomScalePageLayoutView="0" workbookViewId="0" topLeftCell="A1">
      <pane xSplit="1" ySplit="7" topLeftCell="M2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S1" sqref="S1:W16384"/>
    </sheetView>
  </sheetViews>
  <sheetFormatPr defaultColWidth="9.00390625" defaultRowHeight="13.5"/>
  <cols>
    <col min="1" max="17" width="19.00390625" style="81" customWidth="1"/>
    <col min="18" max="18" width="15.75390625" style="81" customWidth="1"/>
    <col min="19" max="20" width="15.75390625" style="81" hidden="1" customWidth="1"/>
    <col min="21" max="23" width="0" style="81" hidden="1" customWidth="1"/>
    <col min="24" max="16384" width="9.00390625" style="81" customWidth="1"/>
  </cols>
  <sheetData>
    <row r="1" ht="33" customHeight="1">
      <c r="A1" s="80" t="s">
        <v>73</v>
      </c>
    </row>
    <row r="2" spans="1:5" ht="31.5" customHeight="1">
      <c r="A2" s="82" t="s">
        <v>71</v>
      </c>
      <c r="B2" s="83"/>
      <c r="C2" s="83"/>
      <c r="D2" s="83"/>
      <c r="E2" s="83"/>
    </row>
    <row r="3" spans="1:20" s="83" customFormat="1" ht="27.75" customHeight="1" thickBot="1">
      <c r="A3" s="84"/>
      <c r="B3" s="84"/>
      <c r="C3" s="84"/>
      <c r="D3" s="84"/>
      <c r="E3" s="84"/>
      <c r="I3" s="84"/>
      <c r="K3" s="255"/>
      <c r="L3" s="256"/>
      <c r="M3" s="256"/>
      <c r="N3" s="255"/>
      <c r="O3" s="255"/>
      <c r="P3" s="255"/>
      <c r="Q3" s="255"/>
      <c r="R3" s="85"/>
      <c r="S3" s="85"/>
      <c r="T3" s="85"/>
    </row>
    <row r="4" spans="1:20" s="83" customFormat="1" ht="27.75" customHeight="1" thickBot="1">
      <c r="A4" s="231" t="s">
        <v>42</v>
      </c>
      <c r="B4" s="244" t="s">
        <v>55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6"/>
      <c r="R4" s="161"/>
      <c r="S4" s="87"/>
      <c r="T4" s="87"/>
    </row>
    <row r="5" spans="1:20" s="83" customFormat="1" ht="33" customHeight="1" thickBot="1">
      <c r="A5" s="232"/>
      <c r="B5" s="239" t="s">
        <v>49</v>
      </c>
      <c r="C5" s="240"/>
      <c r="D5" s="241"/>
      <c r="E5" s="259"/>
      <c r="F5" s="251" t="s">
        <v>50</v>
      </c>
      <c r="G5" s="252"/>
      <c r="H5" s="253"/>
      <c r="I5" s="257"/>
      <c r="J5" s="251" t="s">
        <v>51</v>
      </c>
      <c r="K5" s="252"/>
      <c r="L5" s="253"/>
      <c r="M5" s="257"/>
      <c r="N5" s="240" t="s">
        <v>54</v>
      </c>
      <c r="O5" s="240"/>
      <c r="P5" s="241"/>
      <c r="Q5" s="258"/>
      <c r="R5" s="161"/>
      <c r="S5" s="87"/>
      <c r="T5" s="87"/>
    </row>
    <row r="6" spans="1:20" s="83" customFormat="1" ht="62.25" customHeight="1">
      <c r="A6" s="233"/>
      <c r="B6" s="237" t="s">
        <v>74</v>
      </c>
      <c r="C6" s="238"/>
      <c r="D6" s="235" t="s">
        <v>75</v>
      </c>
      <c r="E6" s="236"/>
      <c r="F6" s="248" t="s">
        <v>74</v>
      </c>
      <c r="G6" s="238"/>
      <c r="H6" s="235" t="s">
        <v>75</v>
      </c>
      <c r="I6" s="236"/>
      <c r="J6" s="248" t="s">
        <v>74</v>
      </c>
      <c r="K6" s="238"/>
      <c r="L6" s="235" t="s">
        <v>75</v>
      </c>
      <c r="M6" s="236"/>
      <c r="N6" s="237" t="s">
        <v>74</v>
      </c>
      <c r="O6" s="238"/>
      <c r="P6" s="235" t="s">
        <v>75</v>
      </c>
      <c r="Q6" s="236"/>
      <c r="R6" s="88"/>
      <c r="S6" s="88"/>
      <c r="T6" s="88"/>
    </row>
    <row r="7" spans="1:20" s="83" customFormat="1" ht="42" customHeight="1" thickBot="1">
      <c r="A7" s="234"/>
      <c r="B7" s="89" t="s">
        <v>57</v>
      </c>
      <c r="C7" s="90" t="s">
        <v>45</v>
      </c>
      <c r="D7" s="91" t="s">
        <v>57</v>
      </c>
      <c r="E7" s="92" t="s">
        <v>45</v>
      </c>
      <c r="F7" s="93" t="s">
        <v>57</v>
      </c>
      <c r="G7" s="90" t="s">
        <v>45</v>
      </c>
      <c r="H7" s="91" t="s">
        <v>57</v>
      </c>
      <c r="I7" s="94" t="s">
        <v>45</v>
      </c>
      <c r="J7" s="93" t="s">
        <v>57</v>
      </c>
      <c r="K7" s="90" t="s">
        <v>45</v>
      </c>
      <c r="L7" s="91" t="s">
        <v>57</v>
      </c>
      <c r="M7" s="94" t="s">
        <v>45</v>
      </c>
      <c r="N7" s="127" t="s">
        <v>57</v>
      </c>
      <c r="O7" s="90" t="s">
        <v>45</v>
      </c>
      <c r="P7" s="91" t="s">
        <v>57</v>
      </c>
      <c r="Q7" s="95" t="s">
        <v>45</v>
      </c>
      <c r="R7" s="96"/>
      <c r="S7" s="96"/>
      <c r="T7" s="96"/>
    </row>
    <row r="8" spans="1:22" ht="24.75" customHeight="1">
      <c r="A8" s="97" t="s">
        <v>44</v>
      </c>
      <c r="B8" s="98">
        <v>0</v>
      </c>
      <c r="C8" s="99">
        <v>0</v>
      </c>
      <c r="D8" s="146">
        <v>0</v>
      </c>
      <c r="E8" s="147">
        <v>0</v>
      </c>
      <c r="F8" s="100">
        <v>0</v>
      </c>
      <c r="G8" s="99">
        <v>0</v>
      </c>
      <c r="H8" s="146">
        <v>0</v>
      </c>
      <c r="I8" s="150">
        <v>0</v>
      </c>
      <c r="J8" s="100">
        <v>0</v>
      </c>
      <c r="K8" s="99">
        <v>0</v>
      </c>
      <c r="L8" s="146">
        <v>0</v>
      </c>
      <c r="M8" s="150">
        <v>0</v>
      </c>
      <c r="N8" s="101">
        <v>0</v>
      </c>
      <c r="O8" s="99">
        <v>0</v>
      </c>
      <c r="P8" s="146">
        <v>0</v>
      </c>
      <c r="Q8" s="142">
        <v>0</v>
      </c>
      <c r="R8" s="159"/>
      <c r="S8" s="102">
        <f aca="true" t="shared" si="0" ref="S8:V17">SUM(B8,F8,J8,N8)</f>
        <v>0</v>
      </c>
      <c r="T8" s="102">
        <f t="shared" si="0"/>
        <v>0</v>
      </c>
      <c r="U8" s="103">
        <f t="shared" si="0"/>
        <v>0</v>
      </c>
      <c r="V8" s="103">
        <f t="shared" si="0"/>
        <v>0</v>
      </c>
    </row>
    <row r="9" spans="1:22" s="103" customFormat="1" ht="24.75" customHeight="1">
      <c r="A9" s="104" t="s">
        <v>77</v>
      </c>
      <c r="B9" s="98">
        <v>0</v>
      </c>
      <c r="C9" s="139">
        <v>0</v>
      </c>
      <c r="D9" s="146">
        <v>0</v>
      </c>
      <c r="E9" s="158">
        <v>0</v>
      </c>
      <c r="F9" s="100">
        <v>0</v>
      </c>
      <c r="G9" s="140">
        <v>0</v>
      </c>
      <c r="H9" s="146">
        <v>0</v>
      </c>
      <c r="I9" s="150">
        <v>0</v>
      </c>
      <c r="J9" s="100">
        <v>0</v>
      </c>
      <c r="K9" s="99">
        <v>0</v>
      </c>
      <c r="L9" s="146">
        <v>0</v>
      </c>
      <c r="M9" s="150">
        <v>0</v>
      </c>
      <c r="N9" s="101">
        <v>0</v>
      </c>
      <c r="O9" s="99">
        <v>0</v>
      </c>
      <c r="P9" s="146">
        <v>0</v>
      </c>
      <c r="Q9" s="142">
        <v>0</v>
      </c>
      <c r="R9" s="159"/>
      <c r="S9" s="102">
        <f t="shared" si="0"/>
        <v>0</v>
      </c>
      <c r="T9" s="102">
        <f t="shared" si="0"/>
        <v>0</v>
      </c>
      <c r="U9" s="103">
        <f t="shared" si="0"/>
        <v>0</v>
      </c>
      <c r="V9" s="103">
        <f t="shared" si="0"/>
        <v>0</v>
      </c>
    </row>
    <row r="10" spans="1:22" s="103" customFormat="1" ht="24.75" customHeight="1">
      <c r="A10" s="104" t="s">
        <v>81</v>
      </c>
      <c r="B10" s="98">
        <v>0</v>
      </c>
      <c r="C10" s="99">
        <v>0</v>
      </c>
      <c r="D10" s="146">
        <v>0</v>
      </c>
      <c r="E10" s="147">
        <v>0</v>
      </c>
      <c r="F10" s="100">
        <v>0</v>
      </c>
      <c r="G10" s="99">
        <v>0</v>
      </c>
      <c r="H10" s="146">
        <v>0</v>
      </c>
      <c r="I10" s="150">
        <v>0</v>
      </c>
      <c r="J10" s="100">
        <v>0</v>
      </c>
      <c r="K10" s="99">
        <v>0</v>
      </c>
      <c r="L10" s="146">
        <v>0</v>
      </c>
      <c r="M10" s="150">
        <v>0</v>
      </c>
      <c r="N10" s="101">
        <v>0</v>
      </c>
      <c r="O10" s="99">
        <v>0</v>
      </c>
      <c r="P10" s="146">
        <v>0</v>
      </c>
      <c r="Q10" s="142">
        <v>0</v>
      </c>
      <c r="R10" s="159"/>
      <c r="S10" s="102">
        <f t="shared" si="0"/>
        <v>0</v>
      </c>
      <c r="T10" s="102">
        <f t="shared" si="0"/>
        <v>0</v>
      </c>
      <c r="U10" s="103">
        <f t="shared" si="0"/>
        <v>0</v>
      </c>
      <c r="V10" s="103">
        <f t="shared" si="0"/>
        <v>0</v>
      </c>
    </row>
    <row r="11" spans="1:22" s="103" customFormat="1" ht="24.75" customHeight="1">
      <c r="A11" s="104" t="s">
        <v>82</v>
      </c>
      <c r="B11" s="98">
        <v>1</v>
      </c>
      <c r="C11" s="99">
        <v>30</v>
      </c>
      <c r="D11" s="146">
        <v>0</v>
      </c>
      <c r="E11" s="147">
        <v>0</v>
      </c>
      <c r="F11" s="100">
        <v>0</v>
      </c>
      <c r="G11" s="99">
        <v>0</v>
      </c>
      <c r="H11" s="146">
        <v>0</v>
      </c>
      <c r="I11" s="150">
        <v>0</v>
      </c>
      <c r="J11" s="100">
        <v>0</v>
      </c>
      <c r="K11" s="99">
        <v>0</v>
      </c>
      <c r="L11" s="146">
        <v>0</v>
      </c>
      <c r="M11" s="150">
        <v>0</v>
      </c>
      <c r="N11" s="101">
        <v>0</v>
      </c>
      <c r="O11" s="99">
        <v>0</v>
      </c>
      <c r="P11" s="146">
        <v>0</v>
      </c>
      <c r="Q11" s="142">
        <v>0</v>
      </c>
      <c r="R11" s="159"/>
      <c r="S11" s="102">
        <f t="shared" si="0"/>
        <v>1</v>
      </c>
      <c r="T11" s="102">
        <f t="shared" si="0"/>
        <v>30</v>
      </c>
      <c r="U11" s="103">
        <f t="shared" si="0"/>
        <v>0</v>
      </c>
      <c r="V11" s="103">
        <f t="shared" si="0"/>
        <v>0</v>
      </c>
    </row>
    <row r="12" spans="1:22" s="103" customFormat="1" ht="24.75" customHeight="1">
      <c r="A12" s="104" t="s">
        <v>83</v>
      </c>
      <c r="B12" s="105">
        <v>1</v>
      </c>
      <c r="C12" s="106">
        <v>75</v>
      </c>
      <c r="D12" s="144">
        <v>0</v>
      </c>
      <c r="E12" s="145">
        <v>0</v>
      </c>
      <c r="F12" s="107">
        <v>0</v>
      </c>
      <c r="G12" s="106">
        <v>0</v>
      </c>
      <c r="H12" s="144">
        <v>0</v>
      </c>
      <c r="I12" s="143">
        <v>0</v>
      </c>
      <c r="J12" s="107">
        <v>0</v>
      </c>
      <c r="K12" s="106">
        <v>0</v>
      </c>
      <c r="L12" s="144">
        <v>0</v>
      </c>
      <c r="M12" s="143">
        <v>0</v>
      </c>
      <c r="N12" s="108">
        <v>0</v>
      </c>
      <c r="O12" s="106">
        <v>0</v>
      </c>
      <c r="P12" s="144">
        <v>0</v>
      </c>
      <c r="Q12" s="153">
        <v>0</v>
      </c>
      <c r="R12" s="160"/>
      <c r="S12" s="102">
        <f t="shared" si="0"/>
        <v>1</v>
      </c>
      <c r="T12" s="102">
        <f t="shared" si="0"/>
        <v>75</v>
      </c>
      <c r="U12" s="103">
        <f t="shared" si="0"/>
        <v>0</v>
      </c>
      <c r="V12" s="103">
        <f t="shared" si="0"/>
        <v>0</v>
      </c>
    </row>
    <row r="13" spans="1:22" s="103" customFormat="1" ht="24.75" customHeight="1">
      <c r="A13" s="104" t="s">
        <v>84</v>
      </c>
      <c r="B13" s="98">
        <v>0</v>
      </c>
      <c r="C13" s="99">
        <v>0</v>
      </c>
      <c r="D13" s="146">
        <v>0</v>
      </c>
      <c r="E13" s="147">
        <v>0</v>
      </c>
      <c r="F13" s="100">
        <v>0</v>
      </c>
      <c r="G13" s="99">
        <v>0</v>
      </c>
      <c r="H13" s="146">
        <v>0</v>
      </c>
      <c r="I13" s="150">
        <v>0</v>
      </c>
      <c r="J13" s="100">
        <v>0</v>
      </c>
      <c r="K13" s="99">
        <v>0</v>
      </c>
      <c r="L13" s="146">
        <v>0</v>
      </c>
      <c r="M13" s="150">
        <v>0</v>
      </c>
      <c r="N13" s="101">
        <v>0</v>
      </c>
      <c r="O13" s="99">
        <v>0</v>
      </c>
      <c r="P13" s="146">
        <v>0</v>
      </c>
      <c r="Q13" s="142">
        <v>0</v>
      </c>
      <c r="R13" s="159"/>
      <c r="S13" s="102">
        <f t="shared" si="0"/>
        <v>0</v>
      </c>
      <c r="T13" s="102">
        <f t="shared" si="0"/>
        <v>0</v>
      </c>
      <c r="U13" s="103">
        <f t="shared" si="0"/>
        <v>0</v>
      </c>
      <c r="V13" s="103">
        <f t="shared" si="0"/>
        <v>0</v>
      </c>
    </row>
    <row r="14" spans="1:22" s="103" customFormat="1" ht="24.75" customHeight="1">
      <c r="A14" s="104" t="s">
        <v>85</v>
      </c>
      <c r="B14" s="98">
        <v>1</v>
      </c>
      <c r="C14" s="99">
        <v>240</v>
      </c>
      <c r="D14" s="146">
        <v>0</v>
      </c>
      <c r="E14" s="147">
        <v>0</v>
      </c>
      <c r="F14" s="100">
        <v>0</v>
      </c>
      <c r="G14" s="99">
        <v>0</v>
      </c>
      <c r="H14" s="146">
        <v>0</v>
      </c>
      <c r="I14" s="150">
        <v>0</v>
      </c>
      <c r="J14" s="100">
        <v>0</v>
      </c>
      <c r="K14" s="99">
        <v>0</v>
      </c>
      <c r="L14" s="146">
        <v>0</v>
      </c>
      <c r="M14" s="150">
        <v>0</v>
      </c>
      <c r="N14" s="101">
        <v>0</v>
      </c>
      <c r="O14" s="99">
        <v>0</v>
      </c>
      <c r="P14" s="146">
        <v>0</v>
      </c>
      <c r="Q14" s="142">
        <v>0</v>
      </c>
      <c r="R14" s="159"/>
      <c r="S14" s="102">
        <f t="shared" si="0"/>
        <v>1</v>
      </c>
      <c r="T14" s="102">
        <f t="shared" si="0"/>
        <v>240</v>
      </c>
      <c r="U14" s="103">
        <f t="shared" si="0"/>
        <v>0</v>
      </c>
      <c r="V14" s="103">
        <f t="shared" si="0"/>
        <v>0</v>
      </c>
    </row>
    <row r="15" spans="1:22" s="103" customFormat="1" ht="24.75" customHeight="1">
      <c r="A15" s="104" t="s">
        <v>86</v>
      </c>
      <c r="B15" s="98">
        <v>0</v>
      </c>
      <c r="C15" s="99">
        <v>0</v>
      </c>
      <c r="D15" s="146">
        <v>0</v>
      </c>
      <c r="E15" s="147">
        <v>0</v>
      </c>
      <c r="F15" s="100">
        <v>1</v>
      </c>
      <c r="G15" s="99">
        <v>75</v>
      </c>
      <c r="H15" s="146">
        <v>0</v>
      </c>
      <c r="I15" s="150">
        <v>0</v>
      </c>
      <c r="J15" s="100">
        <v>0</v>
      </c>
      <c r="K15" s="99">
        <v>0</v>
      </c>
      <c r="L15" s="146">
        <v>0</v>
      </c>
      <c r="M15" s="150">
        <v>0</v>
      </c>
      <c r="N15" s="101">
        <v>0</v>
      </c>
      <c r="O15" s="99">
        <v>0</v>
      </c>
      <c r="P15" s="146">
        <v>0</v>
      </c>
      <c r="Q15" s="142">
        <v>0</v>
      </c>
      <c r="R15" s="159"/>
      <c r="S15" s="102">
        <f t="shared" si="0"/>
        <v>1</v>
      </c>
      <c r="T15" s="102">
        <f t="shared" si="0"/>
        <v>75</v>
      </c>
      <c r="U15" s="103">
        <f t="shared" si="0"/>
        <v>0</v>
      </c>
      <c r="V15" s="103">
        <f t="shared" si="0"/>
        <v>0</v>
      </c>
    </row>
    <row r="16" spans="1:22" s="103" customFormat="1" ht="24.75" customHeight="1">
      <c r="A16" s="104" t="s">
        <v>87</v>
      </c>
      <c r="B16" s="98">
        <v>0</v>
      </c>
      <c r="C16" s="99">
        <v>0</v>
      </c>
      <c r="D16" s="146">
        <v>0</v>
      </c>
      <c r="E16" s="147">
        <v>0</v>
      </c>
      <c r="F16" s="100">
        <v>0</v>
      </c>
      <c r="G16" s="99">
        <v>0</v>
      </c>
      <c r="H16" s="146">
        <v>0</v>
      </c>
      <c r="I16" s="150">
        <v>0</v>
      </c>
      <c r="J16" s="100">
        <v>0</v>
      </c>
      <c r="K16" s="99">
        <v>0</v>
      </c>
      <c r="L16" s="146">
        <v>0</v>
      </c>
      <c r="M16" s="150">
        <v>0</v>
      </c>
      <c r="N16" s="101">
        <v>0</v>
      </c>
      <c r="O16" s="99">
        <v>0</v>
      </c>
      <c r="P16" s="146">
        <v>0</v>
      </c>
      <c r="Q16" s="142">
        <v>0</v>
      </c>
      <c r="R16" s="159"/>
      <c r="S16" s="102">
        <f t="shared" si="0"/>
        <v>0</v>
      </c>
      <c r="T16" s="102">
        <f t="shared" si="0"/>
        <v>0</v>
      </c>
      <c r="U16" s="103">
        <f t="shared" si="0"/>
        <v>0</v>
      </c>
      <c r="V16" s="103">
        <f t="shared" si="0"/>
        <v>0</v>
      </c>
    </row>
    <row r="17" spans="1:22" s="103" customFormat="1" ht="24.75" customHeight="1">
      <c r="A17" s="104" t="s">
        <v>88</v>
      </c>
      <c r="B17" s="98">
        <v>0</v>
      </c>
      <c r="C17" s="99">
        <v>0</v>
      </c>
      <c r="D17" s="146">
        <v>0</v>
      </c>
      <c r="E17" s="147">
        <v>0</v>
      </c>
      <c r="F17" s="100">
        <v>0</v>
      </c>
      <c r="G17" s="99">
        <v>0</v>
      </c>
      <c r="H17" s="146">
        <v>0</v>
      </c>
      <c r="I17" s="150">
        <v>0</v>
      </c>
      <c r="J17" s="100">
        <v>0</v>
      </c>
      <c r="K17" s="99">
        <v>0</v>
      </c>
      <c r="L17" s="146">
        <v>0</v>
      </c>
      <c r="M17" s="150">
        <v>0</v>
      </c>
      <c r="N17" s="101">
        <v>0</v>
      </c>
      <c r="O17" s="99">
        <v>0</v>
      </c>
      <c r="P17" s="146">
        <v>0</v>
      </c>
      <c r="Q17" s="142">
        <v>0</v>
      </c>
      <c r="R17" s="159"/>
      <c r="S17" s="102">
        <f t="shared" si="0"/>
        <v>0</v>
      </c>
      <c r="T17" s="102">
        <f t="shared" si="0"/>
        <v>0</v>
      </c>
      <c r="U17" s="103">
        <f t="shared" si="0"/>
        <v>0</v>
      </c>
      <c r="V17" s="103">
        <f t="shared" si="0"/>
        <v>0</v>
      </c>
    </row>
    <row r="18" spans="1:22" s="103" customFormat="1" ht="24.75" customHeight="1">
      <c r="A18" s="104" t="s">
        <v>79</v>
      </c>
      <c r="B18" s="105">
        <v>0</v>
      </c>
      <c r="C18" s="106">
        <v>0</v>
      </c>
      <c r="D18" s="144">
        <v>0</v>
      </c>
      <c r="E18" s="145">
        <v>0</v>
      </c>
      <c r="F18" s="107">
        <v>0</v>
      </c>
      <c r="G18" s="106">
        <v>0</v>
      </c>
      <c r="H18" s="144">
        <v>0</v>
      </c>
      <c r="I18" s="143">
        <v>0</v>
      </c>
      <c r="J18" s="107">
        <v>0</v>
      </c>
      <c r="K18" s="106">
        <v>0</v>
      </c>
      <c r="L18" s="144">
        <v>0</v>
      </c>
      <c r="M18" s="143">
        <v>0</v>
      </c>
      <c r="N18" s="108">
        <v>0</v>
      </c>
      <c r="O18" s="106">
        <v>0</v>
      </c>
      <c r="P18" s="144">
        <v>0</v>
      </c>
      <c r="Q18" s="153">
        <v>0</v>
      </c>
      <c r="R18" s="160"/>
      <c r="S18" s="102">
        <f aca="true" t="shared" si="1" ref="S18:S51">SUM(B18,F18,J18,N18)</f>
        <v>0</v>
      </c>
      <c r="T18" s="102">
        <f aca="true" t="shared" si="2" ref="T18:T51">SUM(C18,G18,K18,O18)</f>
        <v>0</v>
      </c>
      <c r="U18" s="103">
        <f aca="true" t="shared" si="3" ref="U18:U40">SUM(D18,H18,L18,P18)</f>
        <v>0</v>
      </c>
      <c r="V18" s="103">
        <f aca="true" t="shared" si="4" ref="V18:V40">SUM(E18,I18,M18,Q18)</f>
        <v>0</v>
      </c>
    </row>
    <row r="19" spans="1:22" s="103" customFormat="1" ht="24.75" customHeight="1">
      <c r="A19" s="104" t="s">
        <v>89</v>
      </c>
      <c r="B19" s="98">
        <v>0</v>
      </c>
      <c r="C19" s="99">
        <v>0</v>
      </c>
      <c r="D19" s="146">
        <v>0</v>
      </c>
      <c r="E19" s="147">
        <v>0</v>
      </c>
      <c r="F19" s="100">
        <v>0</v>
      </c>
      <c r="G19" s="99">
        <v>0</v>
      </c>
      <c r="H19" s="146">
        <v>0</v>
      </c>
      <c r="I19" s="150">
        <v>0</v>
      </c>
      <c r="J19" s="100">
        <v>0</v>
      </c>
      <c r="K19" s="99">
        <v>0</v>
      </c>
      <c r="L19" s="146">
        <v>0</v>
      </c>
      <c r="M19" s="150">
        <v>0</v>
      </c>
      <c r="N19" s="101">
        <v>0</v>
      </c>
      <c r="O19" s="99">
        <v>0</v>
      </c>
      <c r="P19" s="146">
        <v>0</v>
      </c>
      <c r="Q19" s="142">
        <v>0</v>
      </c>
      <c r="R19" s="159"/>
      <c r="S19" s="102">
        <f t="shared" si="1"/>
        <v>0</v>
      </c>
      <c r="T19" s="102">
        <f t="shared" si="2"/>
        <v>0</v>
      </c>
      <c r="U19" s="103">
        <f t="shared" si="3"/>
        <v>0</v>
      </c>
      <c r="V19" s="103">
        <f t="shared" si="4"/>
        <v>0</v>
      </c>
    </row>
    <row r="20" spans="1:22" s="103" customFormat="1" ht="24.75" customHeight="1">
      <c r="A20" s="104" t="s">
        <v>90</v>
      </c>
      <c r="B20" s="98">
        <v>4</v>
      </c>
      <c r="C20" s="99">
        <v>855</v>
      </c>
      <c r="D20" s="146">
        <v>4</v>
      </c>
      <c r="E20" s="147">
        <v>772</v>
      </c>
      <c r="F20" s="100">
        <v>3</v>
      </c>
      <c r="G20" s="99">
        <v>695</v>
      </c>
      <c r="H20" s="146">
        <v>2</v>
      </c>
      <c r="I20" s="150">
        <v>504</v>
      </c>
      <c r="J20" s="100">
        <v>0</v>
      </c>
      <c r="K20" s="99">
        <v>0</v>
      </c>
      <c r="L20" s="146">
        <v>0</v>
      </c>
      <c r="M20" s="150">
        <v>0</v>
      </c>
      <c r="N20" s="101">
        <v>0</v>
      </c>
      <c r="O20" s="99">
        <v>0</v>
      </c>
      <c r="P20" s="146">
        <v>0</v>
      </c>
      <c r="Q20" s="142">
        <v>0</v>
      </c>
      <c r="R20" s="159"/>
      <c r="S20" s="102">
        <f t="shared" si="1"/>
        <v>7</v>
      </c>
      <c r="T20" s="102">
        <f t="shared" si="2"/>
        <v>1550</v>
      </c>
      <c r="U20" s="103">
        <f t="shared" si="3"/>
        <v>6</v>
      </c>
      <c r="V20" s="103">
        <f t="shared" si="4"/>
        <v>1276</v>
      </c>
    </row>
    <row r="21" spans="1:22" s="103" customFormat="1" ht="24.75" customHeight="1">
      <c r="A21" s="104" t="s">
        <v>91</v>
      </c>
      <c r="B21" s="105">
        <v>0</v>
      </c>
      <c r="C21" s="106">
        <v>0</v>
      </c>
      <c r="D21" s="144">
        <v>0</v>
      </c>
      <c r="E21" s="145">
        <v>0</v>
      </c>
      <c r="F21" s="107">
        <v>0</v>
      </c>
      <c r="G21" s="106">
        <v>0</v>
      </c>
      <c r="H21" s="144">
        <v>0</v>
      </c>
      <c r="I21" s="143">
        <v>0</v>
      </c>
      <c r="J21" s="107">
        <v>0</v>
      </c>
      <c r="K21" s="106">
        <v>0</v>
      </c>
      <c r="L21" s="144">
        <v>0</v>
      </c>
      <c r="M21" s="143">
        <v>0</v>
      </c>
      <c r="N21" s="108">
        <v>0</v>
      </c>
      <c r="O21" s="106">
        <v>0</v>
      </c>
      <c r="P21" s="144">
        <v>0</v>
      </c>
      <c r="Q21" s="153">
        <v>0</v>
      </c>
      <c r="R21" s="160"/>
      <c r="S21" s="102">
        <f t="shared" si="1"/>
        <v>0</v>
      </c>
      <c r="T21" s="102">
        <f t="shared" si="2"/>
        <v>0</v>
      </c>
      <c r="U21" s="103">
        <f t="shared" si="3"/>
        <v>0</v>
      </c>
      <c r="V21" s="103">
        <f t="shared" si="4"/>
        <v>0</v>
      </c>
    </row>
    <row r="22" spans="1:22" s="103" customFormat="1" ht="24.75" customHeight="1">
      <c r="A22" s="104" t="s">
        <v>92</v>
      </c>
      <c r="B22" s="98">
        <v>0</v>
      </c>
      <c r="C22" s="99">
        <v>0</v>
      </c>
      <c r="D22" s="146">
        <v>0</v>
      </c>
      <c r="E22" s="147">
        <v>0</v>
      </c>
      <c r="F22" s="100">
        <v>0</v>
      </c>
      <c r="G22" s="99">
        <v>0</v>
      </c>
      <c r="H22" s="146">
        <v>0</v>
      </c>
      <c r="I22" s="150">
        <v>0</v>
      </c>
      <c r="J22" s="100">
        <v>0</v>
      </c>
      <c r="K22" s="99">
        <v>0</v>
      </c>
      <c r="L22" s="146">
        <v>0</v>
      </c>
      <c r="M22" s="150">
        <v>0</v>
      </c>
      <c r="N22" s="101">
        <v>0</v>
      </c>
      <c r="O22" s="99">
        <v>0</v>
      </c>
      <c r="P22" s="146">
        <v>0</v>
      </c>
      <c r="Q22" s="142">
        <v>0</v>
      </c>
      <c r="R22" s="159"/>
      <c r="S22" s="102">
        <f t="shared" si="1"/>
        <v>0</v>
      </c>
      <c r="T22" s="102">
        <f t="shared" si="2"/>
        <v>0</v>
      </c>
      <c r="U22" s="103">
        <f t="shared" si="3"/>
        <v>0</v>
      </c>
      <c r="V22" s="103">
        <f t="shared" si="4"/>
        <v>0</v>
      </c>
    </row>
    <row r="23" spans="1:22" s="103" customFormat="1" ht="24.75" customHeight="1">
      <c r="A23" s="104" t="s">
        <v>93</v>
      </c>
      <c r="B23" s="98">
        <v>0</v>
      </c>
      <c r="C23" s="99">
        <v>0</v>
      </c>
      <c r="D23" s="146">
        <v>0</v>
      </c>
      <c r="E23" s="147">
        <v>0</v>
      </c>
      <c r="F23" s="100">
        <v>0</v>
      </c>
      <c r="G23" s="99">
        <v>0</v>
      </c>
      <c r="H23" s="146">
        <v>0</v>
      </c>
      <c r="I23" s="150">
        <v>0</v>
      </c>
      <c r="J23" s="100">
        <v>0</v>
      </c>
      <c r="K23" s="99">
        <v>0</v>
      </c>
      <c r="L23" s="146">
        <v>0</v>
      </c>
      <c r="M23" s="150">
        <v>0</v>
      </c>
      <c r="N23" s="101">
        <v>0</v>
      </c>
      <c r="O23" s="99">
        <v>0</v>
      </c>
      <c r="P23" s="146">
        <v>0</v>
      </c>
      <c r="Q23" s="142">
        <v>0</v>
      </c>
      <c r="R23" s="159"/>
      <c r="S23" s="102">
        <f t="shared" si="1"/>
        <v>0</v>
      </c>
      <c r="T23" s="102">
        <f t="shared" si="2"/>
        <v>0</v>
      </c>
      <c r="U23" s="103">
        <f t="shared" si="3"/>
        <v>0</v>
      </c>
      <c r="V23" s="103">
        <f t="shared" si="4"/>
        <v>0</v>
      </c>
    </row>
    <row r="24" spans="1:22" s="103" customFormat="1" ht="24.75" customHeight="1">
      <c r="A24" s="104" t="s">
        <v>94</v>
      </c>
      <c r="B24" s="98">
        <v>1</v>
      </c>
      <c r="C24" s="99">
        <v>15</v>
      </c>
      <c r="D24" s="146">
        <v>0</v>
      </c>
      <c r="E24" s="147">
        <v>0</v>
      </c>
      <c r="F24" s="100">
        <v>0</v>
      </c>
      <c r="G24" s="99">
        <v>0</v>
      </c>
      <c r="H24" s="146">
        <v>0</v>
      </c>
      <c r="I24" s="150">
        <v>0</v>
      </c>
      <c r="J24" s="100">
        <v>0</v>
      </c>
      <c r="K24" s="99">
        <v>0</v>
      </c>
      <c r="L24" s="146">
        <v>0</v>
      </c>
      <c r="M24" s="150">
        <v>0</v>
      </c>
      <c r="N24" s="101">
        <v>0</v>
      </c>
      <c r="O24" s="99">
        <v>0</v>
      </c>
      <c r="P24" s="146">
        <v>0</v>
      </c>
      <c r="Q24" s="142">
        <v>0</v>
      </c>
      <c r="R24" s="159"/>
      <c r="S24" s="102">
        <f t="shared" si="1"/>
        <v>1</v>
      </c>
      <c r="T24" s="102">
        <f t="shared" si="2"/>
        <v>15</v>
      </c>
      <c r="U24" s="103">
        <f t="shared" si="3"/>
        <v>0</v>
      </c>
      <c r="V24" s="103">
        <f t="shared" si="4"/>
        <v>0</v>
      </c>
    </row>
    <row r="25" spans="1:22" s="103" customFormat="1" ht="24.75" customHeight="1">
      <c r="A25" s="104" t="s">
        <v>95</v>
      </c>
      <c r="B25" s="98">
        <v>0</v>
      </c>
      <c r="C25" s="99">
        <v>0</v>
      </c>
      <c r="D25" s="146">
        <v>0</v>
      </c>
      <c r="E25" s="147">
        <v>0</v>
      </c>
      <c r="F25" s="100">
        <v>0</v>
      </c>
      <c r="G25" s="99">
        <v>0</v>
      </c>
      <c r="H25" s="146">
        <v>0</v>
      </c>
      <c r="I25" s="150">
        <v>0</v>
      </c>
      <c r="J25" s="100">
        <v>0</v>
      </c>
      <c r="K25" s="99">
        <v>0</v>
      </c>
      <c r="L25" s="146">
        <v>0</v>
      </c>
      <c r="M25" s="150">
        <v>0</v>
      </c>
      <c r="N25" s="101">
        <v>0</v>
      </c>
      <c r="O25" s="99">
        <v>0</v>
      </c>
      <c r="P25" s="146">
        <v>0</v>
      </c>
      <c r="Q25" s="142">
        <v>0</v>
      </c>
      <c r="R25" s="159"/>
      <c r="S25" s="102">
        <f t="shared" si="1"/>
        <v>0</v>
      </c>
      <c r="T25" s="102">
        <f t="shared" si="2"/>
        <v>0</v>
      </c>
      <c r="U25" s="103">
        <f t="shared" si="3"/>
        <v>0</v>
      </c>
      <c r="V25" s="103">
        <f t="shared" si="4"/>
        <v>0</v>
      </c>
    </row>
    <row r="26" spans="1:22" s="103" customFormat="1" ht="24.75" customHeight="1">
      <c r="A26" s="104" t="s">
        <v>96</v>
      </c>
      <c r="B26" s="105">
        <v>0</v>
      </c>
      <c r="C26" s="106">
        <v>0</v>
      </c>
      <c r="D26" s="144">
        <v>0</v>
      </c>
      <c r="E26" s="145">
        <v>0</v>
      </c>
      <c r="F26" s="107">
        <v>0</v>
      </c>
      <c r="G26" s="106">
        <v>0</v>
      </c>
      <c r="H26" s="144">
        <v>0</v>
      </c>
      <c r="I26" s="143">
        <v>0</v>
      </c>
      <c r="J26" s="107">
        <v>0</v>
      </c>
      <c r="K26" s="106">
        <v>0</v>
      </c>
      <c r="L26" s="144">
        <v>0</v>
      </c>
      <c r="M26" s="143">
        <v>0</v>
      </c>
      <c r="N26" s="108">
        <v>0</v>
      </c>
      <c r="O26" s="106">
        <v>0</v>
      </c>
      <c r="P26" s="144">
        <v>0</v>
      </c>
      <c r="Q26" s="153">
        <v>0</v>
      </c>
      <c r="R26" s="160"/>
      <c r="S26" s="102">
        <f t="shared" si="1"/>
        <v>0</v>
      </c>
      <c r="T26" s="102">
        <f t="shared" si="2"/>
        <v>0</v>
      </c>
      <c r="U26" s="103">
        <f t="shared" si="3"/>
        <v>0</v>
      </c>
      <c r="V26" s="103">
        <f t="shared" si="4"/>
        <v>0</v>
      </c>
    </row>
    <row r="27" spans="1:22" s="103" customFormat="1" ht="24.75" customHeight="1">
      <c r="A27" s="104" t="s">
        <v>97</v>
      </c>
      <c r="B27" s="105">
        <v>0</v>
      </c>
      <c r="C27" s="106">
        <v>0</v>
      </c>
      <c r="D27" s="144">
        <v>0</v>
      </c>
      <c r="E27" s="145">
        <v>0</v>
      </c>
      <c r="F27" s="107">
        <v>0</v>
      </c>
      <c r="G27" s="106">
        <v>0</v>
      </c>
      <c r="H27" s="144">
        <v>0</v>
      </c>
      <c r="I27" s="143">
        <v>0</v>
      </c>
      <c r="J27" s="107">
        <v>0</v>
      </c>
      <c r="K27" s="106">
        <v>0</v>
      </c>
      <c r="L27" s="144">
        <v>0</v>
      </c>
      <c r="M27" s="143">
        <v>0</v>
      </c>
      <c r="N27" s="108">
        <v>0</v>
      </c>
      <c r="O27" s="106">
        <v>0</v>
      </c>
      <c r="P27" s="144">
        <v>0</v>
      </c>
      <c r="Q27" s="153">
        <v>0</v>
      </c>
      <c r="R27" s="160"/>
      <c r="S27" s="102">
        <f t="shared" si="1"/>
        <v>0</v>
      </c>
      <c r="T27" s="102">
        <f t="shared" si="2"/>
        <v>0</v>
      </c>
      <c r="U27" s="103">
        <f t="shared" si="3"/>
        <v>0</v>
      </c>
      <c r="V27" s="103">
        <f t="shared" si="4"/>
        <v>0</v>
      </c>
    </row>
    <row r="28" spans="1:22" s="103" customFormat="1" ht="24.75" customHeight="1">
      <c r="A28" s="104" t="s">
        <v>80</v>
      </c>
      <c r="B28" s="105">
        <v>0</v>
      </c>
      <c r="C28" s="106">
        <v>0</v>
      </c>
      <c r="D28" s="144">
        <v>0</v>
      </c>
      <c r="E28" s="145">
        <v>0</v>
      </c>
      <c r="F28" s="107">
        <v>0</v>
      </c>
      <c r="G28" s="106">
        <v>0</v>
      </c>
      <c r="H28" s="144">
        <v>0</v>
      </c>
      <c r="I28" s="143">
        <v>0</v>
      </c>
      <c r="J28" s="107">
        <v>0</v>
      </c>
      <c r="K28" s="106">
        <v>0</v>
      </c>
      <c r="L28" s="144">
        <v>0</v>
      </c>
      <c r="M28" s="143">
        <v>0</v>
      </c>
      <c r="N28" s="108">
        <v>0</v>
      </c>
      <c r="O28" s="106">
        <v>0</v>
      </c>
      <c r="P28" s="144">
        <v>0</v>
      </c>
      <c r="Q28" s="153">
        <v>0</v>
      </c>
      <c r="R28" s="160"/>
      <c r="S28" s="102">
        <f t="shared" si="1"/>
        <v>0</v>
      </c>
      <c r="T28" s="102">
        <f t="shared" si="2"/>
        <v>0</v>
      </c>
      <c r="U28" s="103">
        <f t="shared" si="3"/>
        <v>0</v>
      </c>
      <c r="V28" s="103">
        <f t="shared" si="4"/>
        <v>0</v>
      </c>
    </row>
    <row r="29" spans="1:22" s="103" customFormat="1" ht="24.75" customHeight="1">
      <c r="A29" s="104" t="s">
        <v>98</v>
      </c>
      <c r="B29" s="98">
        <v>0</v>
      </c>
      <c r="C29" s="99">
        <v>0</v>
      </c>
      <c r="D29" s="146">
        <v>0</v>
      </c>
      <c r="E29" s="147">
        <v>0</v>
      </c>
      <c r="F29" s="100">
        <v>0</v>
      </c>
      <c r="G29" s="99">
        <v>0</v>
      </c>
      <c r="H29" s="146">
        <v>0</v>
      </c>
      <c r="I29" s="150">
        <v>0</v>
      </c>
      <c r="J29" s="100">
        <v>0</v>
      </c>
      <c r="K29" s="99">
        <v>0</v>
      </c>
      <c r="L29" s="146">
        <v>0</v>
      </c>
      <c r="M29" s="150">
        <v>0</v>
      </c>
      <c r="N29" s="101">
        <v>0</v>
      </c>
      <c r="O29" s="99">
        <v>0</v>
      </c>
      <c r="P29" s="146">
        <v>0</v>
      </c>
      <c r="Q29" s="142">
        <v>0</v>
      </c>
      <c r="R29" s="159"/>
      <c r="S29" s="102">
        <f t="shared" si="1"/>
        <v>0</v>
      </c>
      <c r="T29" s="102">
        <f t="shared" si="2"/>
        <v>0</v>
      </c>
      <c r="U29" s="103">
        <f t="shared" si="3"/>
        <v>0</v>
      </c>
      <c r="V29" s="103">
        <f t="shared" si="4"/>
        <v>0</v>
      </c>
    </row>
    <row r="30" spans="1:22" s="103" customFormat="1" ht="24.75" customHeight="1">
      <c r="A30" s="104" t="s">
        <v>99</v>
      </c>
      <c r="B30" s="98">
        <v>0</v>
      </c>
      <c r="C30" s="99">
        <v>0</v>
      </c>
      <c r="D30" s="146">
        <v>0</v>
      </c>
      <c r="E30" s="147">
        <v>0</v>
      </c>
      <c r="F30" s="100">
        <v>0</v>
      </c>
      <c r="G30" s="99">
        <v>0</v>
      </c>
      <c r="H30" s="146">
        <v>0</v>
      </c>
      <c r="I30" s="150">
        <v>0</v>
      </c>
      <c r="J30" s="100">
        <v>0</v>
      </c>
      <c r="K30" s="99">
        <v>0</v>
      </c>
      <c r="L30" s="146">
        <v>0</v>
      </c>
      <c r="M30" s="150">
        <v>0</v>
      </c>
      <c r="N30" s="101">
        <v>0</v>
      </c>
      <c r="O30" s="99">
        <v>0</v>
      </c>
      <c r="P30" s="146">
        <v>0</v>
      </c>
      <c r="Q30" s="142">
        <v>0</v>
      </c>
      <c r="R30" s="159"/>
      <c r="S30" s="102">
        <f t="shared" si="1"/>
        <v>0</v>
      </c>
      <c r="T30" s="102">
        <f t="shared" si="2"/>
        <v>0</v>
      </c>
      <c r="U30" s="103">
        <f t="shared" si="3"/>
        <v>0</v>
      </c>
      <c r="V30" s="103">
        <f t="shared" si="4"/>
        <v>0</v>
      </c>
    </row>
    <row r="31" spans="1:22" s="103" customFormat="1" ht="24.75" customHeight="1">
      <c r="A31" s="104" t="s">
        <v>100</v>
      </c>
      <c r="B31" s="98">
        <v>0</v>
      </c>
      <c r="C31" s="99">
        <v>0</v>
      </c>
      <c r="D31" s="146">
        <v>0</v>
      </c>
      <c r="E31" s="147">
        <v>0</v>
      </c>
      <c r="F31" s="100">
        <v>0</v>
      </c>
      <c r="G31" s="99">
        <v>0</v>
      </c>
      <c r="H31" s="146">
        <v>0</v>
      </c>
      <c r="I31" s="150">
        <v>0</v>
      </c>
      <c r="J31" s="100">
        <v>0</v>
      </c>
      <c r="K31" s="99">
        <v>0</v>
      </c>
      <c r="L31" s="146">
        <v>0</v>
      </c>
      <c r="M31" s="150">
        <v>0</v>
      </c>
      <c r="N31" s="101">
        <v>0</v>
      </c>
      <c r="O31" s="99">
        <v>0</v>
      </c>
      <c r="P31" s="146">
        <v>0</v>
      </c>
      <c r="Q31" s="142">
        <v>0</v>
      </c>
      <c r="R31" s="159"/>
      <c r="S31" s="102">
        <f t="shared" si="1"/>
        <v>0</v>
      </c>
      <c r="T31" s="102">
        <f t="shared" si="2"/>
        <v>0</v>
      </c>
      <c r="U31" s="103">
        <f t="shared" si="3"/>
        <v>0</v>
      </c>
      <c r="V31" s="103">
        <f t="shared" si="4"/>
        <v>0</v>
      </c>
    </row>
    <row r="32" spans="1:22" s="103" customFormat="1" ht="24.75" customHeight="1">
      <c r="A32" s="104" t="s">
        <v>101</v>
      </c>
      <c r="B32" s="98">
        <v>0</v>
      </c>
      <c r="C32" s="99">
        <v>0</v>
      </c>
      <c r="D32" s="146">
        <v>0</v>
      </c>
      <c r="E32" s="147">
        <v>0</v>
      </c>
      <c r="F32" s="100">
        <v>0</v>
      </c>
      <c r="G32" s="99">
        <v>0</v>
      </c>
      <c r="H32" s="146">
        <v>0</v>
      </c>
      <c r="I32" s="150">
        <v>0</v>
      </c>
      <c r="J32" s="100">
        <v>0</v>
      </c>
      <c r="K32" s="99">
        <v>0</v>
      </c>
      <c r="L32" s="146">
        <v>0</v>
      </c>
      <c r="M32" s="150">
        <v>0</v>
      </c>
      <c r="N32" s="101">
        <v>0</v>
      </c>
      <c r="O32" s="99">
        <v>0</v>
      </c>
      <c r="P32" s="146">
        <v>0</v>
      </c>
      <c r="Q32" s="142">
        <v>0</v>
      </c>
      <c r="R32" s="159"/>
      <c r="S32" s="102">
        <f t="shared" si="1"/>
        <v>0</v>
      </c>
      <c r="T32" s="102">
        <f t="shared" si="2"/>
        <v>0</v>
      </c>
      <c r="U32" s="103">
        <f t="shared" si="3"/>
        <v>0</v>
      </c>
      <c r="V32" s="103">
        <f t="shared" si="4"/>
        <v>0</v>
      </c>
    </row>
    <row r="33" spans="1:22" s="103" customFormat="1" ht="24.75" customHeight="1">
      <c r="A33" s="104" t="s">
        <v>24</v>
      </c>
      <c r="B33" s="105">
        <v>0</v>
      </c>
      <c r="C33" s="106">
        <v>0</v>
      </c>
      <c r="D33" s="144">
        <v>0</v>
      </c>
      <c r="E33" s="145">
        <v>0</v>
      </c>
      <c r="F33" s="107">
        <v>0</v>
      </c>
      <c r="G33" s="109">
        <v>0</v>
      </c>
      <c r="H33" s="144">
        <v>0</v>
      </c>
      <c r="I33" s="143">
        <v>0</v>
      </c>
      <c r="J33" s="107">
        <v>0</v>
      </c>
      <c r="K33" s="109">
        <v>0</v>
      </c>
      <c r="L33" s="144">
        <v>0</v>
      </c>
      <c r="M33" s="143">
        <v>0</v>
      </c>
      <c r="N33" s="108">
        <v>0</v>
      </c>
      <c r="O33" s="109">
        <v>0</v>
      </c>
      <c r="P33" s="144">
        <v>0</v>
      </c>
      <c r="Q33" s="153">
        <v>0</v>
      </c>
      <c r="R33" s="160"/>
      <c r="S33" s="102">
        <f t="shared" si="1"/>
        <v>0</v>
      </c>
      <c r="T33" s="102">
        <f t="shared" si="2"/>
        <v>0</v>
      </c>
      <c r="U33" s="103">
        <f t="shared" si="3"/>
        <v>0</v>
      </c>
      <c r="V33" s="103">
        <f t="shared" si="4"/>
        <v>0</v>
      </c>
    </row>
    <row r="34" spans="1:22" s="103" customFormat="1" ht="24.75" customHeight="1">
      <c r="A34" s="104" t="s">
        <v>102</v>
      </c>
      <c r="B34" s="105">
        <v>0</v>
      </c>
      <c r="C34" s="106">
        <v>0</v>
      </c>
      <c r="D34" s="144">
        <v>0</v>
      </c>
      <c r="E34" s="145">
        <v>0</v>
      </c>
      <c r="F34" s="107">
        <v>0</v>
      </c>
      <c r="G34" s="106">
        <v>0</v>
      </c>
      <c r="H34" s="144">
        <v>0</v>
      </c>
      <c r="I34" s="143">
        <v>0</v>
      </c>
      <c r="J34" s="107">
        <v>0</v>
      </c>
      <c r="K34" s="106">
        <v>0</v>
      </c>
      <c r="L34" s="144">
        <v>0</v>
      </c>
      <c r="M34" s="143">
        <v>0</v>
      </c>
      <c r="N34" s="108">
        <v>0</v>
      </c>
      <c r="O34" s="106">
        <v>0</v>
      </c>
      <c r="P34" s="144">
        <v>0</v>
      </c>
      <c r="Q34" s="153">
        <v>0</v>
      </c>
      <c r="R34" s="160"/>
      <c r="S34" s="102">
        <f t="shared" si="1"/>
        <v>0</v>
      </c>
      <c r="T34" s="102">
        <f t="shared" si="2"/>
        <v>0</v>
      </c>
      <c r="U34" s="103">
        <f t="shared" si="3"/>
        <v>0</v>
      </c>
      <c r="V34" s="103">
        <f t="shared" si="4"/>
        <v>0</v>
      </c>
    </row>
    <row r="35" spans="1:22" s="103" customFormat="1" ht="24.75" customHeight="1">
      <c r="A35" s="104" t="s">
        <v>103</v>
      </c>
      <c r="B35" s="98">
        <v>0</v>
      </c>
      <c r="C35" s="99">
        <v>0</v>
      </c>
      <c r="D35" s="146">
        <v>0</v>
      </c>
      <c r="E35" s="147">
        <v>0</v>
      </c>
      <c r="F35" s="100">
        <v>0</v>
      </c>
      <c r="G35" s="99">
        <v>0</v>
      </c>
      <c r="H35" s="146">
        <v>0</v>
      </c>
      <c r="I35" s="150">
        <v>0</v>
      </c>
      <c r="J35" s="100">
        <v>0</v>
      </c>
      <c r="K35" s="99">
        <v>0</v>
      </c>
      <c r="L35" s="146">
        <v>0</v>
      </c>
      <c r="M35" s="150">
        <v>0</v>
      </c>
      <c r="N35" s="101">
        <v>0</v>
      </c>
      <c r="O35" s="99">
        <v>0</v>
      </c>
      <c r="P35" s="146">
        <v>0</v>
      </c>
      <c r="Q35" s="142">
        <v>0</v>
      </c>
      <c r="R35" s="159"/>
      <c r="S35" s="102">
        <f t="shared" si="1"/>
        <v>0</v>
      </c>
      <c r="T35" s="102">
        <f t="shared" si="2"/>
        <v>0</v>
      </c>
      <c r="U35" s="103">
        <f t="shared" si="3"/>
        <v>0</v>
      </c>
      <c r="V35" s="103">
        <f t="shared" si="4"/>
        <v>0</v>
      </c>
    </row>
    <row r="36" spans="1:22" s="103" customFormat="1" ht="24.75" customHeight="1">
      <c r="A36" s="104" t="s">
        <v>104</v>
      </c>
      <c r="B36" s="98">
        <v>0</v>
      </c>
      <c r="C36" s="99">
        <v>0</v>
      </c>
      <c r="D36" s="146">
        <v>0</v>
      </c>
      <c r="E36" s="147">
        <v>0</v>
      </c>
      <c r="F36" s="100">
        <v>0</v>
      </c>
      <c r="G36" s="99">
        <v>0</v>
      </c>
      <c r="H36" s="146">
        <v>0</v>
      </c>
      <c r="I36" s="150">
        <v>0</v>
      </c>
      <c r="J36" s="100">
        <v>0</v>
      </c>
      <c r="K36" s="99">
        <v>0</v>
      </c>
      <c r="L36" s="146">
        <v>0</v>
      </c>
      <c r="M36" s="150">
        <v>0</v>
      </c>
      <c r="N36" s="101">
        <v>0</v>
      </c>
      <c r="O36" s="99">
        <v>0</v>
      </c>
      <c r="P36" s="146">
        <v>0</v>
      </c>
      <c r="Q36" s="142">
        <v>0</v>
      </c>
      <c r="R36" s="159"/>
      <c r="S36" s="102">
        <f t="shared" si="1"/>
        <v>0</v>
      </c>
      <c r="T36" s="102">
        <f t="shared" si="2"/>
        <v>0</v>
      </c>
      <c r="U36" s="103">
        <f t="shared" si="3"/>
        <v>0</v>
      </c>
      <c r="V36" s="103">
        <f t="shared" si="4"/>
        <v>0</v>
      </c>
    </row>
    <row r="37" spans="1:22" s="103" customFormat="1" ht="24.75" customHeight="1">
      <c r="A37" s="104" t="s">
        <v>105</v>
      </c>
      <c r="B37" s="98">
        <v>0</v>
      </c>
      <c r="C37" s="99">
        <v>0</v>
      </c>
      <c r="D37" s="146">
        <v>0</v>
      </c>
      <c r="E37" s="147">
        <v>0</v>
      </c>
      <c r="F37" s="100">
        <v>0</v>
      </c>
      <c r="G37" s="99">
        <v>0</v>
      </c>
      <c r="H37" s="146">
        <v>0</v>
      </c>
      <c r="I37" s="150">
        <v>0</v>
      </c>
      <c r="J37" s="100">
        <v>0</v>
      </c>
      <c r="K37" s="99">
        <v>0</v>
      </c>
      <c r="L37" s="146">
        <v>0</v>
      </c>
      <c r="M37" s="150">
        <v>0</v>
      </c>
      <c r="N37" s="101">
        <v>0</v>
      </c>
      <c r="O37" s="99">
        <v>0</v>
      </c>
      <c r="P37" s="146">
        <v>0</v>
      </c>
      <c r="Q37" s="142">
        <v>0</v>
      </c>
      <c r="R37" s="159"/>
      <c r="S37" s="102">
        <f t="shared" si="1"/>
        <v>0</v>
      </c>
      <c r="T37" s="102">
        <f t="shared" si="2"/>
        <v>0</v>
      </c>
      <c r="U37" s="103">
        <f t="shared" si="3"/>
        <v>0</v>
      </c>
      <c r="V37" s="103">
        <f t="shared" si="4"/>
        <v>0</v>
      </c>
    </row>
    <row r="38" spans="1:22" s="103" customFormat="1" ht="24.75" customHeight="1">
      <c r="A38" s="104" t="s">
        <v>78</v>
      </c>
      <c r="B38" s="98">
        <v>0</v>
      </c>
      <c r="C38" s="99">
        <v>0</v>
      </c>
      <c r="D38" s="146">
        <v>0</v>
      </c>
      <c r="E38" s="147">
        <v>0</v>
      </c>
      <c r="F38" s="100">
        <v>0</v>
      </c>
      <c r="G38" s="99">
        <v>0</v>
      </c>
      <c r="H38" s="146">
        <v>0</v>
      </c>
      <c r="I38" s="150">
        <v>0</v>
      </c>
      <c r="J38" s="100">
        <v>0</v>
      </c>
      <c r="K38" s="99">
        <v>0</v>
      </c>
      <c r="L38" s="146">
        <v>0</v>
      </c>
      <c r="M38" s="150">
        <v>0</v>
      </c>
      <c r="N38" s="101">
        <v>0</v>
      </c>
      <c r="O38" s="99">
        <v>0</v>
      </c>
      <c r="P38" s="146">
        <v>0</v>
      </c>
      <c r="Q38" s="142">
        <v>0</v>
      </c>
      <c r="R38" s="159"/>
      <c r="S38" s="102">
        <f t="shared" si="1"/>
        <v>0</v>
      </c>
      <c r="T38" s="102">
        <f t="shared" si="2"/>
        <v>0</v>
      </c>
      <c r="U38" s="103">
        <f t="shared" si="3"/>
        <v>0</v>
      </c>
      <c r="V38" s="103">
        <f t="shared" si="4"/>
        <v>0</v>
      </c>
    </row>
    <row r="39" spans="1:22" s="103" customFormat="1" ht="24.75" customHeight="1">
      <c r="A39" s="104" t="s">
        <v>106</v>
      </c>
      <c r="B39" s="98">
        <v>0</v>
      </c>
      <c r="C39" s="99">
        <v>0</v>
      </c>
      <c r="D39" s="146">
        <v>0</v>
      </c>
      <c r="E39" s="147">
        <v>0</v>
      </c>
      <c r="F39" s="100">
        <v>0</v>
      </c>
      <c r="G39" s="99">
        <v>0</v>
      </c>
      <c r="H39" s="146">
        <v>0</v>
      </c>
      <c r="I39" s="150">
        <v>0</v>
      </c>
      <c r="J39" s="100">
        <v>0</v>
      </c>
      <c r="K39" s="99">
        <v>0</v>
      </c>
      <c r="L39" s="146">
        <v>0</v>
      </c>
      <c r="M39" s="150">
        <v>0</v>
      </c>
      <c r="N39" s="101">
        <v>0</v>
      </c>
      <c r="O39" s="99">
        <v>0</v>
      </c>
      <c r="P39" s="146">
        <v>0</v>
      </c>
      <c r="Q39" s="142">
        <v>0</v>
      </c>
      <c r="R39" s="159"/>
      <c r="S39" s="102">
        <f t="shared" si="1"/>
        <v>0</v>
      </c>
      <c r="T39" s="102">
        <f t="shared" si="2"/>
        <v>0</v>
      </c>
      <c r="U39" s="103">
        <f t="shared" si="3"/>
        <v>0</v>
      </c>
      <c r="V39" s="103">
        <f t="shared" si="4"/>
        <v>0</v>
      </c>
    </row>
    <row r="40" spans="1:22" s="103" customFormat="1" ht="24.75" customHeight="1">
      <c r="A40" s="104" t="s">
        <v>107</v>
      </c>
      <c r="B40" s="98">
        <v>1</v>
      </c>
      <c r="C40" s="99">
        <v>238</v>
      </c>
      <c r="D40" s="146">
        <v>0</v>
      </c>
      <c r="E40" s="147">
        <v>0</v>
      </c>
      <c r="F40" s="100">
        <v>1</v>
      </c>
      <c r="G40" s="99">
        <v>238</v>
      </c>
      <c r="H40" s="146">
        <v>0</v>
      </c>
      <c r="I40" s="150">
        <v>0</v>
      </c>
      <c r="J40" s="100">
        <v>1</v>
      </c>
      <c r="K40" s="99">
        <v>238</v>
      </c>
      <c r="L40" s="146">
        <v>0</v>
      </c>
      <c r="M40" s="150">
        <v>0</v>
      </c>
      <c r="N40" s="101">
        <v>1</v>
      </c>
      <c r="O40" s="99">
        <v>238</v>
      </c>
      <c r="P40" s="146">
        <v>0</v>
      </c>
      <c r="Q40" s="142">
        <v>0</v>
      </c>
      <c r="R40" s="159"/>
      <c r="S40" s="102">
        <f t="shared" si="1"/>
        <v>4</v>
      </c>
      <c r="T40" s="102">
        <f t="shared" si="2"/>
        <v>952</v>
      </c>
      <c r="U40" s="103">
        <f t="shared" si="3"/>
        <v>0</v>
      </c>
      <c r="V40" s="103">
        <f t="shared" si="4"/>
        <v>0</v>
      </c>
    </row>
    <row r="41" spans="1:22" s="103" customFormat="1" ht="24.75" customHeight="1">
      <c r="A41" s="104" t="s">
        <v>108</v>
      </c>
      <c r="B41" s="105">
        <v>0</v>
      </c>
      <c r="C41" s="106">
        <v>0</v>
      </c>
      <c r="D41" s="144">
        <v>0</v>
      </c>
      <c r="E41" s="145">
        <v>0</v>
      </c>
      <c r="F41" s="107">
        <v>0</v>
      </c>
      <c r="G41" s="106">
        <v>0</v>
      </c>
      <c r="H41" s="144">
        <v>0</v>
      </c>
      <c r="I41" s="143">
        <v>0</v>
      </c>
      <c r="J41" s="107">
        <v>0</v>
      </c>
      <c r="K41" s="106">
        <v>0</v>
      </c>
      <c r="L41" s="144">
        <v>0</v>
      </c>
      <c r="M41" s="143">
        <v>0</v>
      </c>
      <c r="N41" s="108">
        <v>0</v>
      </c>
      <c r="O41" s="106">
        <v>0</v>
      </c>
      <c r="P41" s="144">
        <v>0</v>
      </c>
      <c r="Q41" s="153">
        <v>0</v>
      </c>
      <c r="R41" s="160"/>
      <c r="S41" s="102">
        <f t="shared" si="1"/>
        <v>0</v>
      </c>
      <c r="T41" s="102">
        <f aca="true" t="shared" si="5" ref="T41:T50">SUM(C41,G41,K41,O41)</f>
        <v>0</v>
      </c>
      <c r="U41" s="103">
        <f aca="true" t="shared" si="6" ref="U41:U50">SUM(D41,H41,L41,P41)</f>
        <v>0</v>
      </c>
      <c r="V41" s="103">
        <f aca="true" t="shared" si="7" ref="V41:V50">SUM(E41,I41,M41,Q41)</f>
        <v>0</v>
      </c>
    </row>
    <row r="42" spans="1:22" s="103" customFormat="1" ht="24.75" customHeight="1">
      <c r="A42" s="104" t="s">
        <v>109</v>
      </c>
      <c r="B42" s="98">
        <v>0</v>
      </c>
      <c r="C42" s="99">
        <v>0</v>
      </c>
      <c r="D42" s="146">
        <v>0</v>
      </c>
      <c r="E42" s="147">
        <v>0</v>
      </c>
      <c r="F42" s="100">
        <v>0</v>
      </c>
      <c r="G42" s="99">
        <v>0</v>
      </c>
      <c r="H42" s="146">
        <v>0</v>
      </c>
      <c r="I42" s="150">
        <v>0</v>
      </c>
      <c r="J42" s="100">
        <v>0</v>
      </c>
      <c r="K42" s="99">
        <v>0</v>
      </c>
      <c r="L42" s="146">
        <v>0</v>
      </c>
      <c r="M42" s="150">
        <v>0</v>
      </c>
      <c r="N42" s="101">
        <v>0</v>
      </c>
      <c r="O42" s="99">
        <v>0</v>
      </c>
      <c r="P42" s="146">
        <v>0</v>
      </c>
      <c r="Q42" s="142">
        <v>0</v>
      </c>
      <c r="R42" s="159"/>
      <c r="S42" s="102">
        <f t="shared" si="1"/>
        <v>0</v>
      </c>
      <c r="T42" s="102">
        <f t="shared" si="5"/>
        <v>0</v>
      </c>
      <c r="U42" s="103">
        <f t="shared" si="6"/>
        <v>0</v>
      </c>
      <c r="V42" s="103">
        <f t="shared" si="7"/>
        <v>0</v>
      </c>
    </row>
    <row r="43" spans="1:22" s="103" customFormat="1" ht="24.75" customHeight="1">
      <c r="A43" s="104" t="s">
        <v>110</v>
      </c>
      <c r="B43" s="98">
        <v>0</v>
      </c>
      <c r="C43" s="99">
        <v>0</v>
      </c>
      <c r="D43" s="146">
        <v>0</v>
      </c>
      <c r="E43" s="147">
        <v>0</v>
      </c>
      <c r="F43" s="100">
        <v>0</v>
      </c>
      <c r="G43" s="99">
        <v>0</v>
      </c>
      <c r="H43" s="151">
        <v>0</v>
      </c>
      <c r="I43" s="150">
        <v>0</v>
      </c>
      <c r="J43" s="100">
        <v>0</v>
      </c>
      <c r="K43" s="99">
        <v>0</v>
      </c>
      <c r="L43" s="146">
        <v>0</v>
      </c>
      <c r="M43" s="150">
        <v>0</v>
      </c>
      <c r="N43" s="101">
        <v>0</v>
      </c>
      <c r="O43" s="99">
        <v>0</v>
      </c>
      <c r="P43" s="146">
        <v>0</v>
      </c>
      <c r="Q43" s="142">
        <v>0</v>
      </c>
      <c r="R43" s="159"/>
      <c r="S43" s="102">
        <f t="shared" si="1"/>
        <v>0</v>
      </c>
      <c r="T43" s="102">
        <f t="shared" si="5"/>
        <v>0</v>
      </c>
      <c r="U43" s="103">
        <f t="shared" si="6"/>
        <v>0</v>
      </c>
      <c r="V43" s="103">
        <f t="shared" si="7"/>
        <v>0</v>
      </c>
    </row>
    <row r="44" spans="1:22" s="103" customFormat="1" ht="24.75" customHeight="1">
      <c r="A44" s="104" t="s">
        <v>111</v>
      </c>
      <c r="B44" s="98">
        <v>0</v>
      </c>
      <c r="C44" s="99">
        <v>0</v>
      </c>
      <c r="D44" s="146">
        <v>0</v>
      </c>
      <c r="E44" s="147">
        <v>0</v>
      </c>
      <c r="F44" s="100">
        <v>0</v>
      </c>
      <c r="G44" s="99">
        <v>0</v>
      </c>
      <c r="H44" s="146">
        <v>0</v>
      </c>
      <c r="I44" s="150">
        <v>0</v>
      </c>
      <c r="J44" s="100">
        <v>0</v>
      </c>
      <c r="K44" s="99">
        <v>0</v>
      </c>
      <c r="L44" s="146">
        <v>0</v>
      </c>
      <c r="M44" s="150">
        <v>0</v>
      </c>
      <c r="N44" s="101">
        <v>0</v>
      </c>
      <c r="O44" s="99">
        <v>0</v>
      </c>
      <c r="P44" s="146">
        <v>0</v>
      </c>
      <c r="Q44" s="142">
        <v>0</v>
      </c>
      <c r="R44" s="159"/>
      <c r="S44" s="102">
        <f t="shared" si="1"/>
        <v>0</v>
      </c>
      <c r="T44" s="102">
        <f t="shared" si="5"/>
        <v>0</v>
      </c>
      <c r="U44" s="103">
        <f t="shared" si="6"/>
        <v>0</v>
      </c>
      <c r="V44" s="103">
        <f t="shared" si="7"/>
        <v>0</v>
      </c>
    </row>
    <row r="45" spans="1:22" s="103" customFormat="1" ht="24.75" customHeight="1">
      <c r="A45" s="104" t="s">
        <v>112</v>
      </c>
      <c r="B45" s="98">
        <v>0</v>
      </c>
      <c r="C45" s="99">
        <v>0</v>
      </c>
      <c r="D45" s="146">
        <v>0</v>
      </c>
      <c r="E45" s="147">
        <v>0</v>
      </c>
      <c r="F45" s="100">
        <v>0</v>
      </c>
      <c r="G45" s="99">
        <v>0</v>
      </c>
      <c r="H45" s="146">
        <v>0</v>
      </c>
      <c r="I45" s="150">
        <v>0</v>
      </c>
      <c r="J45" s="100">
        <v>0</v>
      </c>
      <c r="K45" s="99">
        <v>0</v>
      </c>
      <c r="L45" s="146">
        <v>0</v>
      </c>
      <c r="M45" s="150">
        <v>0</v>
      </c>
      <c r="N45" s="101">
        <v>0</v>
      </c>
      <c r="O45" s="99">
        <v>0</v>
      </c>
      <c r="P45" s="146">
        <v>0</v>
      </c>
      <c r="Q45" s="142">
        <v>0</v>
      </c>
      <c r="R45" s="159"/>
      <c r="S45" s="102">
        <f t="shared" si="1"/>
        <v>0</v>
      </c>
      <c r="T45" s="102">
        <f t="shared" si="5"/>
        <v>0</v>
      </c>
      <c r="U45" s="103">
        <f t="shared" si="6"/>
        <v>0</v>
      </c>
      <c r="V45" s="103">
        <f t="shared" si="7"/>
        <v>0</v>
      </c>
    </row>
    <row r="46" spans="1:22" s="103" customFormat="1" ht="24.75" customHeight="1">
      <c r="A46" s="104" t="s">
        <v>113</v>
      </c>
      <c r="B46" s="98">
        <v>0</v>
      </c>
      <c r="C46" s="99">
        <v>0</v>
      </c>
      <c r="D46" s="146">
        <v>0</v>
      </c>
      <c r="E46" s="147">
        <v>0</v>
      </c>
      <c r="F46" s="100">
        <v>0</v>
      </c>
      <c r="G46" s="99">
        <v>0</v>
      </c>
      <c r="H46" s="146">
        <v>0</v>
      </c>
      <c r="I46" s="150">
        <v>0</v>
      </c>
      <c r="J46" s="100">
        <v>0</v>
      </c>
      <c r="K46" s="99">
        <v>0</v>
      </c>
      <c r="L46" s="146">
        <v>0</v>
      </c>
      <c r="M46" s="150">
        <v>0</v>
      </c>
      <c r="N46" s="101">
        <v>0</v>
      </c>
      <c r="O46" s="99">
        <v>0</v>
      </c>
      <c r="P46" s="146">
        <v>0</v>
      </c>
      <c r="Q46" s="142">
        <v>0</v>
      </c>
      <c r="R46" s="159"/>
      <c r="S46" s="102">
        <f t="shared" si="1"/>
        <v>0</v>
      </c>
      <c r="T46" s="102">
        <f t="shared" si="5"/>
        <v>0</v>
      </c>
      <c r="U46" s="103">
        <f t="shared" si="6"/>
        <v>0</v>
      </c>
      <c r="V46" s="103">
        <f t="shared" si="7"/>
        <v>0</v>
      </c>
    </row>
    <row r="47" spans="1:22" s="103" customFormat="1" ht="24.75" customHeight="1">
      <c r="A47" s="104" t="s">
        <v>114</v>
      </c>
      <c r="B47" s="98">
        <v>0</v>
      </c>
      <c r="C47" s="99">
        <v>0</v>
      </c>
      <c r="D47" s="146">
        <v>0</v>
      </c>
      <c r="E47" s="147">
        <v>0</v>
      </c>
      <c r="F47" s="100">
        <v>0</v>
      </c>
      <c r="G47" s="99">
        <v>0</v>
      </c>
      <c r="H47" s="146">
        <v>0</v>
      </c>
      <c r="I47" s="150">
        <v>0</v>
      </c>
      <c r="J47" s="100">
        <v>0</v>
      </c>
      <c r="K47" s="99">
        <v>0</v>
      </c>
      <c r="L47" s="146">
        <v>0</v>
      </c>
      <c r="M47" s="150">
        <v>0</v>
      </c>
      <c r="N47" s="101">
        <v>0</v>
      </c>
      <c r="O47" s="99">
        <v>0</v>
      </c>
      <c r="P47" s="146">
        <v>0</v>
      </c>
      <c r="Q47" s="142">
        <v>0</v>
      </c>
      <c r="R47" s="159"/>
      <c r="S47" s="102">
        <f t="shared" si="1"/>
        <v>0</v>
      </c>
      <c r="T47" s="102">
        <f t="shared" si="5"/>
        <v>0</v>
      </c>
      <c r="U47" s="103">
        <f t="shared" si="6"/>
        <v>0</v>
      </c>
      <c r="V47" s="103">
        <f t="shared" si="7"/>
        <v>0</v>
      </c>
    </row>
    <row r="48" spans="1:22" s="103" customFormat="1" ht="24.75" customHeight="1">
      <c r="A48" s="104" t="s">
        <v>115</v>
      </c>
      <c r="B48" s="98">
        <v>0</v>
      </c>
      <c r="C48" s="99">
        <v>0</v>
      </c>
      <c r="D48" s="146">
        <v>0</v>
      </c>
      <c r="E48" s="147">
        <v>0</v>
      </c>
      <c r="F48" s="100">
        <v>0</v>
      </c>
      <c r="G48" s="99">
        <v>0</v>
      </c>
      <c r="H48" s="146">
        <v>0</v>
      </c>
      <c r="I48" s="150">
        <v>0</v>
      </c>
      <c r="J48" s="100">
        <v>0</v>
      </c>
      <c r="K48" s="99">
        <v>0</v>
      </c>
      <c r="L48" s="146">
        <v>0</v>
      </c>
      <c r="M48" s="150">
        <v>0</v>
      </c>
      <c r="N48" s="101">
        <v>0</v>
      </c>
      <c r="O48" s="99">
        <v>0</v>
      </c>
      <c r="P48" s="146">
        <v>0</v>
      </c>
      <c r="Q48" s="142">
        <v>0</v>
      </c>
      <c r="R48" s="159"/>
      <c r="S48" s="102">
        <f t="shared" si="1"/>
        <v>0</v>
      </c>
      <c r="T48" s="102">
        <f t="shared" si="5"/>
        <v>0</v>
      </c>
      <c r="U48" s="103">
        <f t="shared" si="6"/>
        <v>0</v>
      </c>
      <c r="V48" s="103">
        <f t="shared" si="7"/>
        <v>0</v>
      </c>
    </row>
    <row r="49" spans="1:22" s="103" customFormat="1" ht="24.75" customHeight="1">
      <c r="A49" s="104" t="s">
        <v>116</v>
      </c>
      <c r="B49" s="105">
        <v>0</v>
      </c>
      <c r="C49" s="106">
        <v>0</v>
      </c>
      <c r="D49" s="144">
        <v>0</v>
      </c>
      <c r="E49" s="145">
        <v>0</v>
      </c>
      <c r="F49" s="107">
        <v>0</v>
      </c>
      <c r="G49" s="106">
        <v>0</v>
      </c>
      <c r="H49" s="144">
        <v>0</v>
      </c>
      <c r="I49" s="143">
        <v>0</v>
      </c>
      <c r="J49" s="107">
        <v>0</v>
      </c>
      <c r="K49" s="106">
        <v>0</v>
      </c>
      <c r="L49" s="144">
        <v>0</v>
      </c>
      <c r="M49" s="143">
        <v>0</v>
      </c>
      <c r="N49" s="108">
        <v>0</v>
      </c>
      <c r="O49" s="106">
        <v>0</v>
      </c>
      <c r="P49" s="144">
        <v>0</v>
      </c>
      <c r="Q49" s="153">
        <v>0</v>
      </c>
      <c r="R49" s="160"/>
      <c r="S49" s="102">
        <f t="shared" si="1"/>
        <v>0</v>
      </c>
      <c r="T49" s="102">
        <f t="shared" si="5"/>
        <v>0</v>
      </c>
      <c r="U49" s="103">
        <f t="shared" si="6"/>
        <v>0</v>
      </c>
      <c r="V49" s="103">
        <f t="shared" si="7"/>
        <v>0</v>
      </c>
    </row>
    <row r="50" spans="1:22" s="103" customFormat="1" ht="24.75" customHeight="1" thickBot="1">
      <c r="A50" s="110" t="s">
        <v>117</v>
      </c>
      <c r="B50" s="111">
        <v>0</v>
      </c>
      <c r="C50" s="112">
        <v>0</v>
      </c>
      <c r="D50" s="148">
        <v>0</v>
      </c>
      <c r="E50" s="149">
        <v>0</v>
      </c>
      <c r="F50" s="113">
        <v>0</v>
      </c>
      <c r="G50" s="112">
        <v>0</v>
      </c>
      <c r="H50" s="148">
        <v>0</v>
      </c>
      <c r="I50" s="152">
        <v>0</v>
      </c>
      <c r="J50" s="113">
        <v>0</v>
      </c>
      <c r="K50" s="112">
        <v>0</v>
      </c>
      <c r="L50" s="148">
        <v>0</v>
      </c>
      <c r="M50" s="152">
        <v>0</v>
      </c>
      <c r="N50" s="114">
        <v>0</v>
      </c>
      <c r="O50" s="112">
        <v>0</v>
      </c>
      <c r="P50" s="148">
        <v>0</v>
      </c>
      <c r="Q50" s="154">
        <v>0</v>
      </c>
      <c r="R50" s="159"/>
      <c r="S50" s="102">
        <f t="shared" si="1"/>
        <v>0</v>
      </c>
      <c r="T50" s="102">
        <f t="shared" si="5"/>
        <v>0</v>
      </c>
      <c r="U50" s="103">
        <f t="shared" si="6"/>
        <v>0</v>
      </c>
      <c r="V50" s="103">
        <f t="shared" si="7"/>
        <v>0</v>
      </c>
    </row>
    <row r="51" spans="1:20" s="141" customFormat="1" ht="36.75" customHeight="1" thickBot="1">
      <c r="A51" s="129" t="s">
        <v>43</v>
      </c>
      <c r="B51" s="130">
        <f aca="true" t="shared" si="8" ref="B51:O51">SUM(B8:B50)</f>
        <v>9</v>
      </c>
      <c r="C51" s="136">
        <f t="shared" si="8"/>
        <v>1453</v>
      </c>
      <c r="D51" s="131">
        <f>SUM(D8:D50)</f>
        <v>4</v>
      </c>
      <c r="E51" s="131">
        <f>SUM(E8:E50)</f>
        <v>772</v>
      </c>
      <c r="F51" s="132">
        <f t="shared" si="8"/>
        <v>5</v>
      </c>
      <c r="G51" s="136">
        <f t="shared" si="8"/>
        <v>1008</v>
      </c>
      <c r="H51" s="131">
        <f>SUM(H8:H50)</f>
        <v>2</v>
      </c>
      <c r="I51" s="134">
        <f>SUM(I8:I50)</f>
        <v>504</v>
      </c>
      <c r="J51" s="132">
        <f t="shared" si="8"/>
        <v>1</v>
      </c>
      <c r="K51" s="136">
        <f t="shared" si="8"/>
        <v>238</v>
      </c>
      <c r="L51" s="131">
        <f>SUM(L8:L50)</f>
        <v>0</v>
      </c>
      <c r="M51" s="134">
        <f>SUM(M8:M50)</f>
        <v>0</v>
      </c>
      <c r="N51" s="135">
        <f t="shared" si="8"/>
        <v>1</v>
      </c>
      <c r="O51" s="136">
        <f t="shared" si="8"/>
        <v>238</v>
      </c>
      <c r="P51" s="131">
        <f>SUM(P8:P50)</f>
        <v>0</v>
      </c>
      <c r="Q51" s="136">
        <f>SUM(Q8:Q50)</f>
        <v>0</v>
      </c>
      <c r="R51" s="167"/>
      <c r="S51" s="102">
        <f t="shared" si="1"/>
        <v>16</v>
      </c>
      <c r="T51" s="102">
        <f t="shared" si="2"/>
        <v>2937</v>
      </c>
    </row>
    <row r="52" spans="1:5" ht="23.25" customHeight="1">
      <c r="A52" s="83"/>
      <c r="B52" s="125"/>
      <c r="C52" s="125"/>
      <c r="D52" s="125"/>
      <c r="E52" s="125"/>
    </row>
  </sheetData>
  <sheetProtection selectLockedCells="1" selectUnlockedCells="1"/>
  <mergeCells count="16">
    <mergeCell ref="B6:C6"/>
    <mergeCell ref="J6:K6"/>
    <mergeCell ref="P6:Q6"/>
    <mergeCell ref="N6:O6"/>
    <mergeCell ref="A4:A7"/>
    <mergeCell ref="B4:Q4"/>
    <mergeCell ref="B5:E5"/>
    <mergeCell ref="F5:I5"/>
    <mergeCell ref="J5:M5"/>
    <mergeCell ref="N5:Q5"/>
    <mergeCell ref="L6:M6"/>
    <mergeCell ref="D6:E6"/>
    <mergeCell ref="K3:M3"/>
    <mergeCell ref="F6:G6"/>
    <mergeCell ref="N3:Q3"/>
    <mergeCell ref="H6:I6"/>
  </mergeCells>
  <printOptions horizont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2021-01-05T02:55:26Z</dcterms:created>
  <dcterms:modified xsi:type="dcterms:W3CDTF">2021-01-05T02:55:33Z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