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6" r:id="rId1"/>
  </sheets>
  <definedNames>
    <definedName name="_xlnm.Print_Area" localSheetId="0">☆分析!$A$1:$L$114</definedName>
  </definedNames>
  <calcPr calcId="145621"/>
</workbook>
</file>

<file path=xl/calcChain.xml><?xml version="1.0" encoding="utf-8"?>
<calcChain xmlns="http://schemas.openxmlformats.org/spreadsheetml/2006/main">
  <c r="I85" i="6" l="1"/>
  <c r="H86" i="6" s="1"/>
  <c r="I83" i="6"/>
  <c r="B84" i="6" s="1"/>
  <c r="F84" i="6" l="1"/>
  <c r="E86" i="6"/>
  <c r="C84" i="6"/>
  <c r="I84" i="6" s="1"/>
  <c r="G84" i="6"/>
  <c r="B86" i="6"/>
  <c r="F86" i="6"/>
  <c r="D84" i="6"/>
  <c r="H84" i="6"/>
  <c r="C86" i="6"/>
  <c r="G86" i="6"/>
  <c r="E84" i="6"/>
  <c r="D86" i="6"/>
  <c r="I48" i="6"/>
  <c r="I49" i="6"/>
  <c r="I50" i="6"/>
  <c r="I51" i="6"/>
  <c r="I52" i="6"/>
  <c r="I53" i="6"/>
  <c r="I54" i="6"/>
  <c r="I47" i="6"/>
  <c r="I86" i="6" l="1"/>
  <c r="C34" i="6"/>
  <c r="J35" i="6"/>
  <c r="G36" i="6" s="1"/>
  <c r="J33" i="6"/>
  <c r="E34" i="6" s="1"/>
  <c r="J37" i="6"/>
  <c r="E38" i="6" s="1"/>
  <c r="J39" i="6"/>
  <c r="G40" i="6" s="1"/>
  <c r="J31" i="6"/>
  <c r="G32" i="6" s="1"/>
  <c r="J25" i="6"/>
  <c r="G26" i="6" s="1"/>
  <c r="J23" i="6"/>
  <c r="G24" i="6" s="1"/>
  <c r="J27" i="6"/>
  <c r="F28" i="6" s="1"/>
  <c r="J29" i="6"/>
  <c r="E30" i="6" s="1"/>
  <c r="J21" i="6"/>
  <c r="H22" i="6" s="1"/>
  <c r="I32" i="6" l="1"/>
  <c r="E36" i="6"/>
  <c r="H34" i="6"/>
  <c r="F36" i="6"/>
  <c r="G34" i="6"/>
  <c r="F32" i="6"/>
  <c r="D34" i="6"/>
  <c r="H38" i="6"/>
  <c r="C32" i="6"/>
  <c r="E32" i="6"/>
  <c r="I36" i="6"/>
  <c r="D38" i="6"/>
  <c r="C40" i="6"/>
  <c r="F40" i="6"/>
  <c r="I40" i="6"/>
  <c r="C36" i="6"/>
  <c r="H32" i="6"/>
  <c r="D32" i="6"/>
  <c r="J32" i="6" s="1"/>
  <c r="F34" i="6"/>
  <c r="H36" i="6"/>
  <c r="D36" i="6"/>
  <c r="F38" i="6"/>
  <c r="H40" i="6"/>
  <c r="D40" i="6"/>
  <c r="G38" i="6"/>
  <c r="E40" i="6"/>
  <c r="C38" i="6"/>
  <c r="I34" i="6"/>
  <c r="I38" i="6"/>
  <c r="E22" i="6"/>
  <c r="I22" i="6"/>
  <c r="F22" i="6"/>
  <c r="C22" i="6"/>
  <c r="G22" i="6"/>
  <c r="D22" i="6"/>
  <c r="H30" i="6"/>
  <c r="C24" i="6"/>
  <c r="C30" i="6"/>
  <c r="F24" i="6"/>
  <c r="F30" i="6"/>
  <c r="H24" i="6"/>
  <c r="D24" i="6"/>
  <c r="D30" i="6"/>
  <c r="C26" i="6"/>
  <c r="F26" i="6"/>
  <c r="I28" i="6"/>
  <c r="E28" i="6"/>
  <c r="I26" i="6"/>
  <c r="E26" i="6"/>
  <c r="I24" i="6"/>
  <c r="E24" i="6"/>
  <c r="H28" i="6"/>
  <c r="D28" i="6"/>
  <c r="G30" i="6"/>
  <c r="H26" i="6"/>
  <c r="D26" i="6"/>
  <c r="G28" i="6"/>
  <c r="C28" i="6"/>
  <c r="I30" i="6"/>
  <c r="H107" i="6"/>
  <c r="H105" i="6"/>
  <c r="H103" i="6"/>
  <c r="H101" i="6"/>
  <c r="H99" i="6"/>
  <c r="H97" i="6"/>
  <c r="H95" i="6"/>
  <c r="H93" i="6"/>
  <c r="G107" i="6"/>
  <c r="G105" i="6"/>
  <c r="G103" i="6"/>
  <c r="G101" i="6"/>
  <c r="G99" i="6"/>
  <c r="G97" i="6"/>
  <c r="G95" i="6"/>
  <c r="G93" i="6"/>
  <c r="F107" i="6"/>
  <c r="F105" i="6"/>
  <c r="F103" i="6"/>
  <c r="F101" i="6"/>
  <c r="F99" i="6"/>
  <c r="F97" i="6"/>
  <c r="F95" i="6"/>
  <c r="F93" i="6"/>
  <c r="E107" i="6"/>
  <c r="E105" i="6"/>
  <c r="E103" i="6"/>
  <c r="E101" i="6"/>
  <c r="E99" i="6"/>
  <c r="E97" i="6"/>
  <c r="E95" i="6"/>
  <c r="E93" i="6"/>
  <c r="D107" i="6"/>
  <c r="D105" i="6"/>
  <c r="D103" i="6"/>
  <c r="D101" i="6"/>
  <c r="D99" i="6"/>
  <c r="D97" i="6"/>
  <c r="D95" i="6"/>
  <c r="D93" i="6"/>
  <c r="C107" i="6"/>
  <c r="C105" i="6"/>
  <c r="C103" i="6"/>
  <c r="C101" i="6"/>
  <c r="C99" i="6"/>
  <c r="C97" i="6"/>
  <c r="C95" i="6"/>
  <c r="C93" i="6"/>
  <c r="B107" i="6"/>
  <c r="B105" i="6"/>
  <c r="B103" i="6"/>
  <c r="B99" i="6"/>
  <c r="B97" i="6"/>
  <c r="B95" i="6"/>
  <c r="B93" i="6"/>
  <c r="H76" i="6"/>
  <c r="G76" i="6"/>
  <c r="F76" i="6"/>
  <c r="E76" i="6"/>
  <c r="D76" i="6"/>
  <c r="C76" i="6"/>
  <c r="B76" i="6"/>
  <c r="H74" i="6"/>
  <c r="G74" i="6"/>
  <c r="F74" i="6"/>
  <c r="E74" i="6"/>
  <c r="D74" i="6"/>
  <c r="C74" i="6"/>
  <c r="B74" i="6"/>
  <c r="J38" i="6" l="1"/>
  <c r="J34" i="6"/>
  <c r="J36" i="6"/>
  <c r="J40" i="6"/>
  <c r="J24" i="6"/>
  <c r="J22" i="6"/>
  <c r="J30" i="6"/>
  <c r="J26" i="6"/>
  <c r="J28" i="6"/>
  <c r="I94" i="6"/>
  <c r="I95" i="6" s="1"/>
  <c r="I96" i="6"/>
  <c r="I97" i="6" s="1"/>
  <c r="I98" i="6"/>
  <c r="I99" i="6" s="1"/>
  <c r="I100" i="6"/>
  <c r="I101" i="6" s="1"/>
  <c r="I102" i="6"/>
  <c r="I103" i="6" s="1"/>
  <c r="I104" i="6"/>
  <c r="I105" i="6" s="1"/>
  <c r="I106" i="6"/>
  <c r="I107" i="6" s="1"/>
  <c r="I92" i="6"/>
  <c r="I93" i="6" s="1"/>
  <c r="I75" i="6"/>
  <c r="I76" i="6" s="1"/>
  <c r="I73" i="6"/>
  <c r="I74" i="6" s="1"/>
  <c r="K54" i="6" l="1"/>
  <c r="K48" i="6"/>
  <c r="K49" i="6"/>
  <c r="K50" i="6"/>
  <c r="K51" i="6"/>
  <c r="K52" i="6"/>
  <c r="K53" i="6"/>
  <c r="K47" i="6"/>
  <c r="I13" i="6" l="1"/>
  <c r="I11" i="6"/>
  <c r="G12" i="6" l="1"/>
  <c r="C12" i="6"/>
  <c r="F12" i="6"/>
  <c r="B12" i="6"/>
  <c r="E12" i="6"/>
  <c r="H12" i="6"/>
  <c r="D12" i="6"/>
  <c r="G14" i="6"/>
  <c r="C14" i="6"/>
  <c r="F14" i="6"/>
  <c r="B14" i="6"/>
  <c r="E14" i="6"/>
  <c r="H14" i="6"/>
  <c r="D14" i="6"/>
  <c r="I12" i="6" l="1"/>
  <c r="I14" i="6"/>
</calcChain>
</file>

<file path=xl/sharedStrings.xml><?xml version="1.0" encoding="utf-8"?>
<sst xmlns="http://schemas.openxmlformats.org/spreadsheetml/2006/main" count="111" uniqueCount="72">
  <si>
    <t>週に1回程度</t>
    <rPh sb="0" eb="1">
      <t>シュウ</t>
    </rPh>
    <rPh sb="3" eb="4">
      <t>カイ</t>
    </rPh>
    <rPh sb="4" eb="6">
      <t>テイド</t>
    </rPh>
    <phoneticPr fontId="1"/>
  </si>
  <si>
    <t>月に1回程度</t>
    <rPh sb="0" eb="1">
      <t>ツキ</t>
    </rPh>
    <rPh sb="3" eb="4">
      <t>カイ</t>
    </rPh>
    <rPh sb="4" eb="6">
      <t>テイド</t>
    </rPh>
    <phoneticPr fontId="1"/>
  </si>
  <si>
    <t>通院していない</t>
    <rPh sb="0" eb="2">
      <t>ツウイン</t>
    </rPh>
    <phoneticPr fontId="1"/>
  </si>
  <si>
    <t>入院している</t>
    <rPh sb="0" eb="2">
      <t>ニュウイン</t>
    </rPh>
    <phoneticPr fontId="1"/>
  </si>
  <si>
    <t>65歳以上</t>
    <rPh sb="2" eb="5">
      <t>サイイジョウ</t>
    </rPh>
    <phoneticPr fontId="1"/>
  </si>
  <si>
    <t>65歳未満</t>
    <rPh sb="2" eb="5">
      <t>サイミマン</t>
    </rPh>
    <phoneticPr fontId="1"/>
  </si>
  <si>
    <t>身体1級</t>
    <rPh sb="0" eb="2">
      <t>シンタイ</t>
    </rPh>
    <rPh sb="3" eb="4">
      <t>キュウ</t>
    </rPh>
    <phoneticPr fontId="1"/>
  </si>
  <si>
    <t>身体2級</t>
    <rPh sb="0" eb="2">
      <t>シンタイ</t>
    </rPh>
    <rPh sb="3" eb="4">
      <t>キュウ</t>
    </rPh>
    <phoneticPr fontId="1"/>
  </si>
  <si>
    <t>知的Ａ</t>
    <rPh sb="0" eb="2">
      <t>チテキ</t>
    </rPh>
    <phoneticPr fontId="1"/>
  </si>
  <si>
    <t>精神1級</t>
    <rPh sb="0" eb="2">
      <t>セイシン</t>
    </rPh>
    <rPh sb="3" eb="4">
      <t>キュウ</t>
    </rPh>
    <phoneticPr fontId="1"/>
  </si>
  <si>
    <t>精神2級</t>
    <rPh sb="0" eb="2">
      <t>セイシン</t>
    </rPh>
    <rPh sb="3" eb="4">
      <t>キュウ</t>
    </rPh>
    <phoneticPr fontId="1"/>
  </si>
  <si>
    <t>ほとんど毎日
通院している</t>
    <rPh sb="4" eb="6">
      <t>マイニチ</t>
    </rPh>
    <rPh sb="7" eb="9">
      <t>ツウイン</t>
    </rPh>
    <phoneticPr fontId="1"/>
  </si>
  <si>
    <t>週に2回から
3回程度</t>
    <rPh sb="0" eb="1">
      <t>シュウ</t>
    </rPh>
    <rPh sb="3" eb="4">
      <t>カイ</t>
    </rPh>
    <rPh sb="8" eb="9">
      <t>カイ</t>
    </rPh>
    <rPh sb="9" eb="11">
      <t>テイド</t>
    </rPh>
    <phoneticPr fontId="1"/>
  </si>
  <si>
    <t>月に2回から
3回程度</t>
    <rPh sb="0" eb="1">
      <t>ツキ</t>
    </rPh>
    <rPh sb="3" eb="4">
      <t>カイ</t>
    </rPh>
    <rPh sb="8" eb="9">
      <t>カイ</t>
    </rPh>
    <rPh sb="9" eb="11">
      <t>テイド</t>
    </rPh>
    <phoneticPr fontId="1"/>
  </si>
  <si>
    <t>通院介助の確保</t>
    <rPh sb="0" eb="2">
      <t>ツウイン</t>
    </rPh>
    <rPh sb="2" eb="4">
      <t>カイジョ</t>
    </rPh>
    <rPh sb="5" eb="7">
      <t>カクホ</t>
    </rPh>
    <phoneticPr fontId="1"/>
  </si>
  <si>
    <t>施設のバリアフリー</t>
    <rPh sb="0" eb="2">
      <t>シセツ</t>
    </rPh>
    <phoneticPr fontId="1"/>
  </si>
  <si>
    <t>入院を断られる</t>
    <rPh sb="0" eb="2">
      <t>ニュウイン</t>
    </rPh>
    <rPh sb="3" eb="4">
      <t>コトワ</t>
    </rPh>
    <phoneticPr fontId="1"/>
  </si>
  <si>
    <t>自宅での医療が受けにくい</t>
    <rPh sb="0" eb="2">
      <t>ジタク</t>
    </rPh>
    <rPh sb="4" eb="6">
      <t>イリョウ</t>
    </rPh>
    <rPh sb="7" eb="8">
      <t>ウ</t>
    </rPh>
    <phoneticPr fontId="1"/>
  </si>
  <si>
    <t>医療費が高い</t>
    <rPh sb="0" eb="3">
      <t>イリョウヒ</t>
    </rPh>
    <rPh sb="4" eb="5">
      <t>タカ</t>
    </rPh>
    <phoneticPr fontId="1"/>
  </si>
  <si>
    <t>医師や看護師の障がい理解</t>
    <rPh sb="0" eb="2">
      <t>イシ</t>
    </rPh>
    <rPh sb="3" eb="6">
      <t>カンゴシ</t>
    </rPh>
    <rPh sb="7" eb="8">
      <t>ショウ</t>
    </rPh>
    <rPh sb="10" eb="12">
      <t>リカイ</t>
    </rPh>
    <phoneticPr fontId="1"/>
  </si>
  <si>
    <t>医師や看護師とのコミュニケ―ション</t>
    <rPh sb="0" eb="2">
      <t>イシ</t>
    </rPh>
    <rPh sb="3" eb="6">
      <t>カンゴシ</t>
    </rPh>
    <phoneticPr fontId="1"/>
  </si>
  <si>
    <t>病院が少ない、診察を断られる</t>
    <rPh sb="0" eb="2">
      <t>ビョウイン</t>
    </rPh>
    <rPh sb="3" eb="4">
      <t>スク</t>
    </rPh>
    <rPh sb="7" eb="9">
      <t>シンサツ</t>
    </rPh>
    <rPh sb="10" eb="11">
      <t>コトワ</t>
    </rPh>
    <phoneticPr fontId="1"/>
  </si>
  <si>
    <t>■年齢、障がい程度別の通院回数と、通院回数に応じた医療費の負担感について</t>
    <rPh sb="1" eb="3">
      <t>ネンレイ</t>
    </rPh>
    <rPh sb="4" eb="5">
      <t>ショウ</t>
    </rPh>
    <rPh sb="7" eb="9">
      <t>テイド</t>
    </rPh>
    <rPh sb="9" eb="10">
      <t>ベツ</t>
    </rPh>
    <rPh sb="17" eb="19">
      <t>ツウイン</t>
    </rPh>
    <rPh sb="19" eb="21">
      <t>カイスウ</t>
    </rPh>
    <rPh sb="22" eb="23">
      <t>オウ</t>
    </rPh>
    <rPh sb="25" eb="27">
      <t>イリョウ</t>
    </rPh>
    <rPh sb="27" eb="28">
      <t>ヒ</t>
    </rPh>
    <rPh sb="29" eb="31">
      <t>フタン</t>
    </rPh>
    <rPh sb="31" eb="32">
      <t>カン</t>
    </rPh>
    <phoneticPr fontId="1"/>
  </si>
  <si>
    <t>データ①：「問２　年齢（65歳以上・未満）で整理」×「問31　通院回数」</t>
    <rPh sb="6" eb="7">
      <t>トイ</t>
    </rPh>
    <rPh sb="9" eb="11">
      <t>ネンレイ</t>
    </rPh>
    <rPh sb="14" eb="17">
      <t>サイイジョウ</t>
    </rPh>
    <rPh sb="18" eb="20">
      <t>ミマン</t>
    </rPh>
    <rPh sb="22" eb="24">
      <t>セイリ</t>
    </rPh>
    <phoneticPr fontId="1"/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</si>
  <si>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</si>
  <si>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</si>
  <si>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高次脳機能障がい</t>
    <rPh sb="0" eb="2">
      <t>コウジ</t>
    </rPh>
    <rPh sb="2" eb="3">
      <t>ノウ</t>
    </rPh>
    <rPh sb="3" eb="5">
      <t>キノウ</t>
    </rPh>
    <rPh sb="5" eb="6">
      <t>ショウ</t>
    </rPh>
    <phoneticPr fontId="1"/>
  </si>
  <si>
    <t>難病</t>
    <rPh sb="0" eb="2">
      <t>ナンビョウ</t>
    </rPh>
    <phoneticPr fontId="1"/>
  </si>
  <si>
    <t>日常生活での困りごとにおける「収入が少ない」</t>
    <rPh sb="0" eb="2">
      <t>ニチジョウ</t>
    </rPh>
    <rPh sb="2" eb="4">
      <t>セイカツ</t>
    </rPh>
    <rPh sb="6" eb="7">
      <t>コマ</t>
    </rPh>
    <rPh sb="15" eb="17">
      <t>シュウニュウ</t>
    </rPh>
    <rPh sb="18" eb="19">
      <t>スク</t>
    </rPh>
    <phoneticPr fontId="1"/>
  </si>
  <si>
    <t>余暇活動での困りごとにおける「金銭的な余裕がない」</t>
    <rPh sb="0" eb="2">
      <t>ヨカ</t>
    </rPh>
    <rPh sb="2" eb="4">
      <t>カツドウ</t>
    </rPh>
    <rPh sb="6" eb="7">
      <t>コマ</t>
    </rPh>
    <rPh sb="15" eb="18">
      <t>キンセンテキ</t>
    </rPh>
    <rPh sb="19" eb="21">
      <t>ヨユウ</t>
    </rPh>
    <phoneticPr fontId="1"/>
  </si>
  <si>
    <t>＜データからわかること＞</t>
    <phoneticPr fontId="1"/>
  </si>
  <si>
    <t>○65歳以上と65歳未満の層に分類して、通院回数を確認したところ、65歳以上がより頻繁に通院している状況が確認できた。</t>
    <rPh sb="3" eb="6">
      <t>サイイジョウ</t>
    </rPh>
    <rPh sb="9" eb="12">
      <t>サイミマン</t>
    </rPh>
    <rPh sb="13" eb="14">
      <t>ソウ</t>
    </rPh>
    <rPh sb="15" eb="17">
      <t>ブンルイ</t>
    </rPh>
    <rPh sb="20" eb="22">
      <t>ツウイン</t>
    </rPh>
    <rPh sb="22" eb="24">
      <t>カイスウ</t>
    </rPh>
    <rPh sb="25" eb="27">
      <t>カクニン</t>
    </rPh>
    <rPh sb="35" eb="38">
      <t>サイイジョウ</t>
    </rPh>
    <rPh sb="41" eb="43">
      <t>ヒンパン</t>
    </rPh>
    <rPh sb="44" eb="46">
      <t>ツウイン</t>
    </rPh>
    <rPh sb="50" eb="52">
      <t>ジョウキョウ</t>
    </rPh>
    <rPh sb="53" eb="55">
      <t>カクニン</t>
    </rPh>
    <phoneticPr fontId="1"/>
  </si>
  <si>
    <t>母数</t>
    <rPh sb="0" eb="2">
      <t>ボスウ</t>
    </rPh>
    <phoneticPr fontId="1"/>
  </si>
  <si>
    <t>母数に対する通院者の割合</t>
    <rPh sb="0" eb="2">
      <t>ボスウ</t>
    </rPh>
    <rPh sb="3" eb="4">
      <t>タイ</t>
    </rPh>
    <rPh sb="6" eb="8">
      <t>ツウイン</t>
    </rPh>
    <rPh sb="8" eb="9">
      <t>シャ</t>
    </rPh>
    <rPh sb="10" eb="12">
      <t>ワリアイ</t>
    </rPh>
    <phoneticPr fontId="1"/>
  </si>
  <si>
    <t>発達障がい</t>
    <rPh sb="0" eb="2">
      <t>ハッタツ</t>
    </rPh>
    <rPh sb="2" eb="3">
      <t>ショウ</t>
    </rPh>
    <phoneticPr fontId="1"/>
  </si>
  <si>
    <t>【１．年齢、障がい程度別の通院の状況について】</t>
    <rPh sb="3" eb="5">
      <t>ネンレイ</t>
    </rPh>
    <rPh sb="6" eb="7">
      <t>ショウ</t>
    </rPh>
    <rPh sb="9" eb="11">
      <t>テイド</t>
    </rPh>
    <rPh sb="11" eb="12">
      <t>ベツ</t>
    </rPh>
    <rPh sb="13" eb="15">
      <t>ツウイン</t>
    </rPh>
    <rPh sb="16" eb="18">
      <t>ジョウキョウ</t>
    </rPh>
    <phoneticPr fontId="1"/>
  </si>
  <si>
    <t>【２．通院の頻度と医療費の負担感について】</t>
    <rPh sb="3" eb="5">
      <t>ツウイン</t>
    </rPh>
    <rPh sb="6" eb="8">
      <t>ヒンド</t>
    </rPh>
    <rPh sb="9" eb="11">
      <t>イリョウ</t>
    </rPh>
    <rPh sb="11" eb="12">
      <t>ヒ</t>
    </rPh>
    <rPh sb="13" eb="15">
      <t>フタン</t>
    </rPh>
    <rPh sb="15" eb="16">
      <t>カン</t>
    </rPh>
    <phoneticPr fontId="1"/>
  </si>
  <si>
    <t>データ①：「問18　日常生活の中の困りごと（収入に関する項目を抜粋）」「問35　余暇活動をする上での困りごと（金銭に関する</t>
    <rPh sb="6" eb="7">
      <t>トイ</t>
    </rPh>
    <rPh sb="10" eb="12">
      <t>ニチジョウ</t>
    </rPh>
    <rPh sb="12" eb="14">
      <t>セイカツ</t>
    </rPh>
    <rPh sb="15" eb="16">
      <t>ナカ</t>
    </rPh>
    <rPh sb="17" eb="18">
      <t>コマ</t>
    </rPh>
    <rPh sb="22" eb="24">
      <t>シュウニュウ</t>
    </rPh>
    <rPh sb="25" eb="26">
      <t>カン</t>
    </rPh>
    <rPh sb="28" eb="30">
      <t>コウモク</t>
    </rPh>
    <rPh sb="31" eb="33">
      <t>バッスイ</t>
    </rPh>
    <rPh sb="36" eb="37">
      <t>トイ</t>
    </rPh>
    <rPh sb="40" eb="42">
      <t>ヨカ</t>
    </rPh>
    <rPh sb="42" eb="44">
      <t>カツドウ</t>
    </rPh>
    <rPh sb="47" eb="48">
      <t>ウエ</t>
    </rPh>
    <rPh sb="50" eb="51">
      <t>コマ</t>
    </rPh>
    <rPh sb="55" eb="57">
      <t>キンセン</t>
    </rPh>
    <rPh sb="58" eb="59">
      <t>カン</t>
    </rPh>
    <phoneticPr fontId="1"/>
  </si>
  <si>
    <t>○通院回数を障がい種別や、障がい程度で確認したところ、いずれの層においても通院者の割合は多くを占めていた。（デー</t>
    <rPh sb="1" eb="3">
      <t>ツウイン</t>
    </rPh>
    <rPh sb="3" eb="5">
      <t>カイスウ</t>
    </rPh>
    <rPh sb="6" eb="7">
      <t>ショウ</t>
    </rPh>
    <rPh sb="9" eb="11">
      <t>シュベツ</t>
    </rPh>
    <rPh sb="13" eb="14">
      <t>ショウ</t>
    </rPh>
    <rPh sb="16" eb="18">
      <t>テイド</t>
    </rPh>
    <rPh sb="19" eb="21">
      <t>カクニン</t>
    </rPh>
    <rPh sb="31" eb="32">
      <t>ソウ</t>
    </rPh>
    <rPh sb="37" eb="39">
      <t>ツウイン</t>
    </rPh>
    <rPh sb="39" eb="40">
      <t>シャ</t>
    </rPh>
    <rPh sb="41" eb="43">
      <t>ワリアイ</t>
    </rPh>
    <rPh sb="44" eb="45">
      <t>オオ</t>
    </rPh>
    <rPh sb="47" eb="48">
      <t>シ</t>
    </rPh>
    <phoneticPr fontId="1"/>
  </si>
  <si>
    <t>地域で暮らす障がい者にとって、通院や、それに伴う医療費は重要なファクターを占める。
そこで、「１．年齢、障がい程度別の通院の状況」と、「２．通院の頻度と医療費の負担感」について把握を試みることとする。
なお、この際、年齢を65歳以上と65歳未満に分けてデータを整理するため、年齢について記載のなかった回答を除外したものを元データとする。</t>
    <rPh sb="0" eb="2">
      <t>チイキ</t>
    </rPh>
    <rPh sb="3" eb="4">
      <t>ク</t>
    </rPh>
    <rPh sb="6" eb="7">
      <t>ショウ</t>
    </rPh>
    <rPh sb="9" eb="10">
      <t>シャ</t>
    </rPh>
    <rPh sb="15" eb="17">
      <t>ツウイン</t>
    </rPh>
    <rPh sb="22" eb="23">
      <t>トモナ</t>
    </rPh>
    <rPh sb="24" eb="27">
      <t>イリョウヒ</t>
    </rPh>
    <rPh sb="28" eb="30">
      <t>ジュウヨウ</t>
    </rPh>
    <rPh sb="37" eb="38">
      <t>シ</t>
    </rPh>
    <rPh sb="88" eb="90">
      <t>ハアク</t>
    </rPh>
    <rPh sb="91" eb="92">
      <t>ココロ</t>
    </rPh>
    <rPh sb="106" eb="107">
      <t>サイ</t>
    </rPh>
    <rPh sb="108" eb="110">
      <t>ネンレイ</t>
    </rPh>
    <rPh sb="113" eb="116">
      <t>サイイジョウ</t>
    </rPh>
    <rPh sb="119" eb="122">
      <t>サイミマン</t>
    </rPh>
    <rPh sb="123" eb="124">
      <t>ワ</t>
    </rPh>
    <rPh sb="130" eb="132">
      <t>セイリ</t>
    </rPh>
    <rPh sb="137" eb="139">
      <t>ネンレイ</t>
    </rPh>
    <rPh sb="143" eb="145">
      <t>キサイ</t>
    </rPh>
    <rPh sb="150" eb="152">
      <t>カイトウ</t>
    </rPh>
    <rPh sb="153" eb="155">
      <t>ジョガイ</t>
    </rPh>
    <rPh sb="160" eb="161">
      <t>モト</t>
    </rPh>
    <phoneticPr fontId="1"/>
  </si>
  <si>
    <t>ほとんど毎日
通院している
(60)</t>
    <rPh sb="4" eb="6">
      <t>マイニチ</t>
    </rPh>
    <rPh sb="7" eb="9">
      <t>ツウイン</t>
    </rPh>
    <phoneticPr fontId="1"/>
  </si>
  <si>
    <t>週に2回から
3回程度
(266)</t>
    <rPh sb="0" eb="1">
      <t>シュウ</t>
    </rPh>
    <rPh sb="3" eb="4">
      <t>カイ</t>
    </rPh>
    <rPh sb="8" eb="9">
      <t>カイ</t>
    </rPh>
    <rPh sb="9" eb="11">
      <t>テイド</t>
    </rPh>
    <phoneticPr fontId="1"/>
  </si>
  <si>
    <t>週に1回程度
(174)</t>
    <rPh sb="0" eb="1">
      <t>シュウ</t>
    </rPh>
    <rPh sb="3" eb="4">
      <t>カイ</t>
    </rPh>
    <rPh sb="4" eb="6">
      <t>テイド</t>
    </rPh>
    <phoneticPr fontId="1"/>
  </si>
  <si>
    <t>月に2回から
3回程度
(627)</t>
    <rPh sb="0" eb="1">
      <t>ツキ</t>
    </rPh>
    <rPh sb="3" eb="4">
      <t>カイ</t>
    </rPh>
    <rPh sb="8" eb="9">
      <t>カイ</t>
    </rPh>
    <rPh sb="9" eb="11">
      <t>テイド</t>
    </rPh>
    <phoneticPr fontId="1"/>
  </si>
  <si>
    <t>月に1回程度
(1263)</t>
    <rPh sb="0" eb="1">
      <t>ツキ</t>
    </rPh>
    <rPh sb="3" eb="4">
      <t>カイ</t>
    </rPh>
    <rPh sb="4" eb="6">
      <t>テイド</t>
    </rPh>
    <phoneticPr fontId="1"/>
  </si>
  <si>
    <t>通院していない
(479)</t>
    <rPh sb="0" eb="2">
      <t>ツウイン</t>
    </rPh>
    <phoneticPr fontId="1"/>
  </si>
  <si>
    <t>入院している
(59)</t>
    <rPh sb="0" eb="2">
      <t>ニュウイン</t>
    </rPh>
    <phoneticPr fontId="1"/>
  </si>
  <si>
    <t>総計
(2928)</t>
    <rPh sb="0" eb="2">
      <t>ソウケイ</t>
    </rPh>
    <phoneticPr fontId="1"/>
  </si>
  <si>
    <t>○日常生活よりも余暇活動をする上で、金銭的な困りごとを感じている率がやや高い傾向がある（データ①）。</t>
    <rPh sb="1" eb="3">
      <t>ニチジョウ</t>
    </rPh>
    <rPh sb="3" eb="5">
      <t>セイカツ</t>
    </rPh>
    <rPh sb="8" eb="10">
      <t>ヨカ</t>
    </rPh>
    <rPh sb="10" eb="12">
      <t>カツドウ</t>
    </rPh>
    <rPh sb="15" eb="16">
      <t>ウエ</t>
    </rPh>
    <rPh sb="18" eb="21">
      <t>キンセンテキ</t>
    </rPh>
    <rPh sb="22" eb="23">
      <t>コマ</t>
    </rPh>
    <rPh sb="27" eb="28">
      <t>カン</t>
    </rPh>
    <rPh sb="32" eb="33">
      <t>リツ</t>
    </rPh>
    <rPh sb="36" eb="37">
      <t>タカ</t>
    </rPh>
    <rPh sb="38" eb="40">
      <t>ケイコウ</t>
    </rPh>
    <phoneticPr fontId="1"/>
  </si>
  <si>
    <t>○通院頻度では、「ほとんど毎日」及び「週２～３回」のカテゴリーで金銭的負担感がやや高い傾向がある（データ①）。</t>
    <rPh sb="1" eb="3">
      <t>ツウイン</t>
    </rPh>
    <rPh sb="3" eb="5">
      <t>ヒンド</t>
    </rPh>
    <rPh sb="13" eb="15">
      <t>マイニチ</t>
    </rPh>
    <rPh sb="16" eb="17">
      <t>オヨ</t>
    </rPh>
    <rPh sb="19" eb="20">
      <t>シュウ</t>
    </rPh>
    <rPh sb="23" eb="24">
      <t>カイ</t>
    </rPh>
    <rPh sb="32" eb="35">
      <t>キンセンテキ</t>
    </rPh>
    <rPh sb="35" eb="37">
      <t>フタン</t>
    </rPh>
    <rPh sb="37" eb="38">
      <t>カン</t>
    </rPh>
    <rPh sb="41" eb="42">
      <t>タカ</t>
    </rPh>
    <rPh sb="43" eb="45">
      <t>ケイコウ</t>
    </rPh>
    <phoneticPr fontId="1"/>
  </si>
  <si>
    <t>身体</t>
  </si>
  <si>
    <t>精神</t>
  </si>
  <si>
    <t>知的</t>
  </si>
  <si>
    <t>難病</t>
  </si>
  <si>
    <t>発達</t>
  </si>
  <si>
    <t>65歳
以上</t>
    <phoneticPr fontId="1"/>
  </si>
  <si>
    <t>65歳
未満</t>
    <phoneticPr fontId="1"/>
  </si>
  <si>
    <t>データ②：「問２　年齢（65歳以上・未満）で整理」×障がい種別×「問31　通院回数」</t>
    <rPh sb="6" eb="7">
      <t>トイ</t>
    </rPh>
    <rPh sb="9" eb="11">
      <t>ネンレイ</t>
    </rPh>
    <rPh sb="14" eb="17">
      <t>サイイジョウ</t>
    </rPh>
    <rPh sb="18" eb="20">
      <t>ミマン</t>
    </rPh>
    <rPh sb="22" eb="24">
      <t>セイリ</t>
    </rPh>
    <rPh sb="26" eb="27">
      <t>ショウ</t>
    </rPh>
    <rPh sb="29" eb="31">
      <t>シュベツ</t>
    </rPh>
    <phoneticPr fontId="1"/>
  </si>
  <si>
    <t>データ③：障がい種別・程度別×「問31　通院回数」</t>
    <rPh sb="5" eb="6">
      <t>ショウ</t>
    </rPh>
    <rPh sb="8" eb="10">
      <t>シュベツ</t>
    </rPh>
    <rPh sb="11" eb="13">
      <t>テイド</t>
    </rPh>
    <rPh sb="13" eb="14">
      <t>ベツ</t>
    </rPh>
    <phoneticPr fontId="1"/>
  </si>
  <si>
    <t>　　タ③）</t>
    <phoneticPr fontId="1"/>
  </si>
  <si>
    <t>通院者
の総計</t>
    <rPh sb="0" eb="2">
      <t>ツウイン</t>
    </rPh>
    <rPh sb="2" eb="3">
      <t>シャ</t>
    </rPh>
    <rPh sb="5" eb="7">
      <t>ソウケイ</t>
    </rPh>
    <phoneticPr fontId="1"/>
  </si>
  <si>
    <t>働いてもらっているお金のみ</t>
    <rPh sb="0" eb="1">
      <t>ハタラ</t>
    </rPh>
    <rPh sb="10" eb="11">
      <t>カネ</t>
    </rPh>
    <phoneticPr fontId="1"/>
  </si>
  <si>
    <t>障がい基礎年金や特別障がい者手当等のお金のみ</t>
    <rPh sb="0" eb="1">
      <t>ショウ</t>
    </rPh>
    <rPh sb="3" eb="5">
      <t>キソ</t>
    </rPh>
    <rPh sb="5" eb="7">
      <t>ネンキン</t>
    </rPh>
    <rPh sb="8" eb="10">
      <t>トクベツ</t>
    </rPh>
    <rPh sb="10" eb="11">
      <t>ショウ</t>
    </rPh>
    <rPh sb="13" eb="14">
      <t>シャ</t>
    </rPh>
    <rPh sb="14" eb="16">
      <t>テアテ</t>
    </rPh>
    <rPh sb="16" eb="17">
      <t>トウ</t>
    </rPh>
    <rPh sb="19" eb="20">
      <t>カネ</t>
    </rPh>
    <phoneticPr fontId="1"/>
  </si>
  <si>
    <t>データ②：「問14　１か月の収入（「働いてもらっているお金」または「障がい基礎年金や特別障がい者手当等のお金」</t>
    <rPh sb="6" eb="7">
      <t>トイ</t>
    </rPh>
    <rPh sb="12" eb="13">
      <t>ゲツ</t>
    </rPh>
    <rPh sb="14" eb="16">
      <t>シュウニュウ</t>
    </rPh>
    <phoneticPr fontId="1"/>
  </si>
  <si>
    <t>　　　　　　　項目を抜粋）」（いずれも回答は複数回答可）×「問31　通院回数」</t>
    <phoneticPr fontId="1"/>
  </si>
  <si>
    <t>　　　　　　　の項目のみに回答した者）×「問31　通院回数」</t>
    <rPh sb="8" eb="10">
      <t>コウモク</t>
    </rPh>
    <rPh sb="13" eb="15">
      <t>カイトウ</t>
    </rPh>
    <rPh sb="17" eb="18">
      <t>モノ</t>
    </rPh>
    <phoneticPr fontId="1"/>
  </si>
  <si>
    <t>データ③：「問32　病院や診察などを受けるときの困りごと」（回答は複数回答可）×「問31　通院回数」</t>
    <rPh sb="6" eb="7">
      <t>トイ</t>
    </rPh>
    <rPh sb="10" eb="12">
      <t>ビョウイン</t>
    </rPh>
    <rPh sb="13" eb="15">
      <t>シンサツ</t>
    </rPh>
    <rPh sb="18" eb="19">
      <t>ウ</t>
    </rPh>
    <rPh sb="24" eb="25">
      <t>コマ</t>
    </rPh>
    <phoneticPr fontId="1"/>
  </si>
  <si>
    <t>○1か月の収入が、「働いてもらっているお金のみ」と「障がい基礎年金や特別障がい者手当等のお金のみ」の層で、通院頻度を</t>
    <rPh sb="3" eb="4">
      <t>ゲツ</t>
    </rPh>
    <rPh sb="5" eb="7">
      <t>シュウニュウ</t>
    </rPh>
    <rPh sb="50" eb="51">
      <t>ソウ</t>
    </rPh>
    <rPh sb="53" eb="55">
      <t>ツウイン</t>
    </rPh>
    <rPh sb="55" eb="57">
      <t>ヒンド</t>
    </rPh>
    <phoneticPr fontId="1"/>
  </si>
  <si>
    <t>　確認したところ、いずれも「月に一回程度」が最も多くなっていた（データ②）。</t>
    <rPh sb="14" eb="15">
      <t>ツキ</t>
    </rPh>
    <rPh sb="16" eb="18">
      <t>イッカイ</t>
    </rPh>
    <rPh sb="18" eb="20">
      <t>テイド</t>
    </rPh>
    <rPh sb="22" eb="23">
      <t>モット</t>
    </rPh>
    <rPh sb="24" eb="25">
      <t>オオ</t>
    </rPh>
    <phoneticPr fontId="1"/>
  </si>
  <si>
    <t>○データ③により、通院頻度別に、病院や受診時の困りごとの相関を検証したが、有意な相関は確認できなかった。</t>
    <rPh sb="9" eb="11">
      <t>ツウイン</t>
    </rPh>
    <rPh sb="11" eb="13">
      <t>ヒンド</t>
    </rPh>
    <rPh sb="13" eb="14">
      <t>ベツ</t>
    </rPh>
    <rPh sb="16" eb="18">
      <t>ビョウイン</t>
    </rPh>
    <rPh sb="19" eb="21">
      <t>ジュシン</t>
    </rPh>
    <rPh sb="21" eb="22">
      <t>ジ</t>
    </rPh>
    <rPh sb="23" eb="24">
      <t>コマ</t>
    </rPh>
    <rPh sb="28" eb="30">
      <t>ソウカン</t>
    </rPh>
    <rPh sb="31" eb="33">
      <t>ケンショウ</t>
    </rPh>
    <rPh sb="37" eb="39">
      <t>ユウイ</t>
    </rPh>
    <rPh sb="40" eb="42">
      <t>ソウカン</t>
    </rPh>
    <rPh sb="43" eb="45">
      <t>カクニン</t>
    </rPh>
    <phoneticPr fontId="1"/>
  </si>
  <si>
    <t>　（データ①）また、さらに障がい種別で分析したところ（データ②）、種別ごとの際立った特徴は見当たらなかったが、知的障がい</t>
    <rPh sb="13" eb="14">
      <t>ショウ</t>
    </rPh>
    <rPh sb="16" eb="18">
      <t>シュベツ</t>
    </rPh>
    <rPh sb="19" eb="21">
      <t>ブンセキ</t>
    </rPh>
    <rPh sb="33" eb="35">
      <t>シュベツ</t>
    </rPh>
    <rPh sb="38" eb="40">
      <t>キワダ</t>
    </rPh>
    <rPh sb="42" eb="44">
      <t>トクチョウ</t>
    </rPh>
    <rPh sb="45" eb="47">
      <t>ミア</t>
    </rPh>
    <rPh sb="55" eb="57">
      <t>チテキ</t>
    </rPh>
    <rPh sb="57" eb="58">
      <t>ショウ</t>
    </rPh>
    <phoneticPr fontId="1"/>
  </si>
  <si>
    <t>　は全年齢を通じて医療にかかる頻度が少ない傾向が見られた。</t>
    <rPh sb="2" eb="5">
      <t>ゼンネンレイ</t>
    </rPh>
    <rPh sb="6" eb="7">
      <t>ツウ</t>
    </rPh>
    <rPh sb="9" eb="11">
      <t>イリョウ</t>
    </rPh>
    <rPh sb="15" eb="17">
      <t>ヒンド</t>
    </rPh>
    <rPh sb="18" eb="19">
      <t>スク</t>
    </rPh>
    <rPh sb="21" eb="23">
      <t>ケイコウ</t>
    </rPh>
    <rPh sb="24" eb="25">
      <t>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</si>
</sst>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/>
    <xf numFmtId="0" fontId="0" fillId="0" borderId="13" xfId="0" applyNumberFormat="1" applyFont="1" applyBorder="1"/>
    <xf numFmtId="0" fontId="4" fillId="0" borderId="0" xfId="0" applyFont="1" applyBorder="1" applyAlignment="1">
      <alignment horizontal="left" vertic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0" fillId="0" borderId="0" xfId="0" applyBorder="1"/>
    <xf numFmtId="0" fontId="0" fillId="0" borderId="0" xfId="0" applyNumberFormat="1" applyFont="1" applyBorder="1"/>
    <xf numFmtId="0" fontId="0" fillId="0" borderId="0" xfId="0" applyFont="1" applyAlignment="1">
      <alignment horizontal="left"/>
    </xf>
    <xf numFmtId="9" fontId="0" fillId="0" borderId="7" xfId="0" applyNumberFormat="1" applyFont="1" applyBorder="1"/>
    <xf numFmtId="0" fontId="0" fillId="0" borderId="1" xfId="0" applyNumberFormat="1" applyFont="1" applyBorder="1"/>
    <xf numFmtId="9" fontId="0" fillId="0" borderId="15" xfId="0" applyNumberFormat="1" applyFont="1" applyBorder="1"/>
    <xf numFmtId="9" fontId="0" fillId="0" borderId="16" xfId="0" applyNumberFormat="1" applyFont="1" applyBorder="1"/>
    <xf numFmtId="9" fontId="0" fillId="0" borderId="17" xfId="0" applyNumberFormat="1" applyFont="1" applyBorder="1"/>
    <xf numFmtId="0" fontId="0" fillId="0" borderId="12" xfId="0" applyNumberFormat="1" applyFont="1" applyBorder="1"/>
    <xf numFmtId="0" fontId="0" fillId="0" borderId="13" xfId="0" applyFill="1" applyBorder="1" applyAlignment="1">
      <alignment horizontal="center" shrinkToFit="1"/>
    </xf>
    <xf numFmtId="0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8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/>
    <xf numFmtId="9" fontId="0" fillId="0" borderId="27" xfId="0" applyNumberFormat="1" applyBorder="1"/>
    <xf numFmtId="9" fontId="0" fillId="0" borderId="28" xfId="0" applyNumberFormat="1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0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NumberFormat="1" applyFont="1" applyBorder="1"/>
    <xf numFmtId="9" fontId="0" fillId="0" borderId="5" xfId="0" applyNumberFormat="1" applyFont="1" applyBorder="1"/>
    <xf numFmtId="0" fontId="0" fillId="0" borderId="29" xfId="0" applyBorder="1"/>
    <xf numFmtId="9" fontId="0" fillId="0" borderId="29" xfId="0" applyNumberFormat="1" applyBorder="1"/>
    <xf numFmtId="9" fontId="0" fillId="0" borderId="13" xfId="0" applyNumberFormat="1" applyFont="1" applyBorder="1" applyAlignment="1">
      <alignment horizontal="right" vertical="center"/>
    </xf>
    <xf numFmtId="9" fontId="0" fillId="0" borderId="13" xfId="0" applyNumberForma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9" fontId="0" fillId="0" borderId="0" xfId="0" applyNumberFormat="1" applyFont="1" applyBorder="1" applyAlignment="1">
      <alignment horizontal="right" vertical="center"/>
    </xf>
    <xf numFmtId="9" fontId="0" fillId="0" borderId="0" xfId="0" applyNumberFormat="1" applyBorder="1" applyAlignment="1">
      <alignment horizontal="right" vertical="center"/>
    </xf>
    <xf numFmtId="9" fontId="0" fillId="0" borderId="13" xfId="0" applyNumberFormat="1" applyFont="1" applyBorder="1" applyAlignment="1">
      <alignment vertical="center"/>
    </xf>
    <xf numFmtId="0" fontId="0" fillId="0" borderId="22" xfId="0" applyBorder="1"/>
    <xf numFmtId="9" fontId="0" fillId="0" borderId="7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9" fontId="0" fillId="0" borderId="15" xfId="0" applyNumberFormat="1" applyFont="1" applyBorder="1" applyAlignment="1">
      <alignment horizontal="right" vertical="center"/>
    </xf>
    <xf numFmtId="9" fontId="0" fillId="0" borderId="17" xfId="0" applyNumberFormat="1" applyFont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0" fontId="0" fillId="0" borderId="5" xfId="0" applyNumberFormat="1" applyFont="1" applyBorder="1" applyAlignment="1">
      <alignment horizontal="right" vertical="center"/>
    </xf>
    <xf numFmtId="9" fontId="0" fillId="0" borderId="5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9" fontId="0" fillId="0" borderId="29" xfId="0" applyNumberFormat="1" applyBorder="1" applyAlignment="1">
      <alignment vertical="center"/>
    </xf>
    <xf numFmtId="9" fontId="0" fillId="0" borderId="29" xfId="0" applyNumberFormat="1" applyBorder="1" applyAlignment="1">
      <alignment horizontal="right" vertical="center"/>
    </xf>
    <xf numFmtId="9" fontId="0" fillId="0" borderId="5" xfId="0" applyNumberFormat="1" applyFont="1" applyBorder="1" applyAlignment="1">
      <alignment vertical="center"/>
    </xf>
    <xf numFmtId="9" fontId="0" fillId="0" borderId="5" xfId="0" applyNumberFormat="1" applyBorder="1" applyAlignment="1">
      <alignment vertical="center"/>
    </xf>
    <xf numFmtId="9" fontId="0" fillId="0" borderId="0" xfId="0" applyNumberFormat="1" applyFont="1" applyBorder="1"/>
    <xf numFmtId="9" fontId="0" fillId="0" borderId="13" xfId="0" applyNumberFormat="1" applyFont="1" applyBorder="1"/>
    <xf numFmtId="9" fontId="0" fillId="0" borderId="13" xfId="0" applyNumberFormat="1" applyBorder="1"/>
    <xf numFmtId="0" fontId="0" fillId="0" borderId="13" xfId="0" applyNumberFormat="1" applyFont="1" applyFill="1" applyBorder="1"/>
    <xf numFmtId="9" fontId="0" fillId="0" borderId="13" xfId="0" applyNumberFormat="1" applyFont="1" applyFill="1" applyBorder="1"/>
    <xf numFmtId="0" fontId="0" fillId="0" borderId="4" xfId="0" applyNumberFormat="1" applyFont="1" applyBorder="1"/>
    <xf numFmtId="0" fontId="0" fillId="2" borderId="2" xfId="0" applyFont="1" applyFill="1" applyBorder="1" applyAlignment="1">
      <alignment horizontal="left"/>
    </xf>
    <xf numFmtId="0" fontId="0" fillId="2" borderId="4" xfId="0" applyNumberFormat="1" applyFont="1" applyFill="1" applyBorder="1"/>
    <xf numFmtId="0" fontId="0" fillId="2" borderId="8" xfId="0" applyFont="1" applyFill="1" applyBorder="1" applyAlignment="1">
      <alignment horizontal="left"/>
    </xf>
    <xf numFmtId="0" fontId="0" fillId="2" borderId="9" xfId="0" applyNumberFormat="1" applyFont="1" applyFill="1" applyBorder="1"/>
    <xf numFmtId="0" fontId="0" fillId="2" borderId="10" xfId="0" applyFont="1" applyFill="1" applyBorder="1" applyAlignment="1">
      <alignment horizontal="left"/>
    </xf>
    <xf numFmtId="0" fontId="0" fillId="2" borderId="11" xfId="0" applyNumberFormat="1" applyFont="1" applyFill="1" applyBorder="1"/>
    <xf numFmtId="0" fontId="0" fillId="0" borderId="0" xfId="0" applyFont="1" applyBorder="1" applyAlignment="1">
      <alignment horizontal="left" vertical="center"/>
    </xf>
    <xf numFmtId="9" fontId="0" fillId="0" borderId="0" xfId="0" applyNumberFormat="1" applyBorder="1"/>
    <xf numFmtId="0" fontId="0" fillId="0" borderId="5" xfId="0" applyNumberFormat="1" applyFont="1" applyFill="1" applyBorder="1"/>
    <xf numFmtId="9" fontId="0" fillId="0" borderId="5" xfId="0" applyNumberFormat="1" applyFont="1" applyFill="1" applyBorder="1"/>
    <xf numFmtId="9" fontId="0" fillId="0" borderId="0" xfId="0" applyNumberFormat="1" applyFill="1" applyBorder="1"/>
    <xf numFmtId="9" fontId="0" fillId="0" borderId="5" xfId="0" applyNumberFormat="1" applyBorder="1"/>
    <xf numFmtId="9" fontId="0" fillId="0" borderId="6" xfId="0" applyNumberFormat="1" applyFont="1" applyBorder="1"/>
    <xf numFmtId="9" fontId="0" fillId="0" borderId="7" xfId="0" applyNumberFormat="1" applyBorder="1"/>
    <xf numFmtId="0" fontId="0" fillId="0" borderId="2" xfId="0" applyBorder="1"/>
    <xf numFmtId="0" fontId="0" fillId="0" borderId="11" xfId="0" applyBorder="1"/>
    <xf numFmtId="0" fontId="0" fillId="0" borderId="31" xfId="0" applyNumberFormat="1" applyFont="1" applyBorder="1"/>
    <xf numFmtId="9" fontId="0" fillId="0" borderId="27" xfId="0" applyNumberFormat="1" applyFont="1" applyBorder="1"/>
    <xf numFmtId="0" fontId="0" fillId="0" borderId="32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tabSelected="1" view="pageBreakPreview" zoomScaleNormal="100" zoomScaleSheetLayoutView="100" workbookViewId="0">
      <selection activeCell="O64" sqref="O64"/>
    </sheetView>
  </sheetViews>
  <sheetFormatPr defaultRowHeight="13.5" x14ac:dyDescent="0.15"/>
  <sheetData>
    <row r="1" spans="1:12" s="1" customFormat="1" ht="24.75" customHeight="1" x14ac:dyDescent="0.15">
      <c r="A1" s="2" t="s">
        <v>22</v>
      </c>
    </row>
    <row r="2" spans="1:12" ht="75" customHeight="1" x14ac:dyDescent="0.15">
      <c r="A2" s="119" t="s">
        <v>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1"/>
    </row>
    <row r="3" spans="1:12" x14ac:dyDescent="0.15">
      <c r="A3" s="37"/>
      <c r="B3" s="9"/>
      <c r="C3" s="9"/>
      <c r="D3" s="9"/>
      <c r="E3" s="9"/>
      <c r="F3" s="5"/>
      <c r="G3" s="5"/>
      <c r="H3" s="5"/>
      <c r="I3" s="5"/>
      <c r="J3" s="5"/>
      <c r="K3" s="5"/>
      <c r="L3" s="5"/>
    </row>
    <row r="4" spans="1:12" x14ac:dyDescent="0.15">
      <c r="A4" s="3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15">
      <c r="A5" s="35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x14ac:dyDescent="0.15">
      <c r="A6" s="10"/>
      <c r="B6" s="10"/>
      <c r="C6" s="10"/>
      <c r="D6" s="10"/>
      <c r="E6" s="10"/>
    </row>
    <row r="7" spans="1:12" x14ac:dyDescent="0.15">
      <c r="A7" t="s">
        <v>23</v>
      </c>
    </row>
    <row r="8" spans="1:12" x14ac:dyDescent="0.15">
      <c r="A8" s="108"/>
      <c r="B8" s="93" t="s">
        <v>11</v>
      </c>
      <c r="C8" s="93" t="s">
        <v>12</v>
      </c>
      <c r="D8" s="94" t="s">
        <v>0</v>
      </c>
      <c r="E8" s="110" t="s">
        <v>13</v>
      </c>
      <c r="F8" s="94" t="s">
        <v>1</v>
      </c>
      <c r="G8" s="94" t="s">
        <v>2</v>
      </c>
      <c r="H8" s="104" t="s">
        <v>3</v>
      </c>
      <c r="I8" s="100" t="s">
        <v>24</v>
      </c>
    </row>
    <row r="9" spans="1:12" x14ac:dyDescent="0.15">
      <c r="A9" s="108"/>
      <c r="B9" s="94"/>
      <c r="C9" s="94"/>
      <c r="D9" s="94"/>
      <c r="E9" s="111"/>
      <c r="F9" s="94"/>
      <c r="G9" s="94"/>
      <c r="H9" s="104"/>
      <c r="I9" s="101"/>
    </row>
    <row r="10" spans="1:12" x14ac:dyDescent="0.15">
      <c r="A10" s="109"/>
      <c r="B10" s="94"/>
      <c r="C10" s="94"/>
      <c r="D10" s="94"/>
      <c r="E10" s="111"/>
      <c r="F10" s="94"/>
      <c r="G10" s="94"/>
      <c r="H10" s="104"/>
      <c r="I10" s="101"/>
    </row>
    <row r="11" spans="1:12" ht="14.25" thickBot="1" x14ac:dyDescent="0.2">
      <c r="A11" s="122" t="s">
        <v>4</v>
      </c>
      <c r="B11" s="14">
        <v>36</v>
      </c>
      <c r="C11" s="14">
        <v>159</v>
      </c>
      <c r="D11" s="14">
        <v>69</v>
      </c>
      <c r="E11" s="14">
        <v>246</v>
      </c>
      <c r="F11" s="14">
        <v>412</v>
      </c>
      <c r="G11" s="4">
        <v>82</v>
      </c>
      <c r="H11" s="40">
        <v>29</v>
      </c>
      <c r="I11" s="42">
        <f>SUM(B11:H11)</f>
        <v>1033</v>
      </c>
    </row>
    <row r="12" spans="1:12" ht="14.25" thickBot="1" x14ac:dyDescent="0.2">
      <c r="A12" s="123"/>
      <c r="B12" s="15">
        <f>B11/I11</f>
        <v>3.4849951597289451E-2</v>
      </c>
      <c r="C12" s="16">
        <f>C11/I11</f>
        <v>0.15392061955469508</v>
      </c>
      <c r="D12" s="16">
        <f>D11/I11</f>
        <v>6.6795740561471445E-2</v>
      </c>
      <c r="E12" s="16">
        <f>E11/I11</f>
        <v>0.23814133591481124</v>
      </c>
      <c r="F12" s="17">
        <f>F11/I11</f>
        <v>0.39883833494675702</v>
      </c>
      <c r="G12" s="13">
        <f>G11/I11</f>
        <v>7.9380445304937083E-2</v>
      </c>
      <c r="H12" s="41">
        <f>H11/I11</f>
        <v>2.8073572120038724E-2</v>
      </c>
      <c r="I12" s="43">
        <f>SUM(B12:H12)</f>
        <v>1</v>
      </c>
    </row>
    <row r="13" spans="1:12" ht="14.25" thickBot="1" x14ac:dyDescent="0.2">
      <c r="A13" s="122" t="s">
        <v>5</v>
      </c>
      <c r="B13" s="18">
        <v>24</v>
      </c>
      <c r="C13" s="18">
        <v>108</v>
      </c>
      <c r="D13" s="18">
        <v>106</v>
      </c>
      <c r="E13" s="18">
        <v>392</v>
      </c>
      <c r="F13" s="18">
        <v>876</v>
      </c>
      <c r="G13" s="4">
        <v>425</v>
      </c>
      <c r="H13" s="40">
        <v>30</v>
      </c>
      <c r="I13" s="42">
        <f>SUM(B13:H13)</f>
        <v>1961</v>
      </c>
    </row>
    <row r="14" spans="1:12" ht="14.25" thickBot="1" x14ac:dyDescent="0.2">
      <c r="A14" s="123"/>
      <c r="B14" s="15">
        <f>B13/I13</f>
        <v>1.223865374808771E-2</v>
      </c>
      <c r="C14" s="16">
        <f>C13/I13</f>
        <v>5.5073941866394693E-2</v>
      </c>
      <c r="D14" s="16">
        <f>D13/I13</f>
        <v>5.4054054054054057E-2</v>
      </c>
      <c r="E14" s="16">
        <f>E13/I13</f>
        <v>0.19989801121876594</v>
      </c>
      <c r="F14" s="17">
        <f>F13/I13</f>
        <v>0.44671086180520142</v>
      </c>
      <c r="G14" s="13">
        <f>G13/I13</f>
        <v>0.21672616012238655</v>
      </c>
      <c r="H14" s="41">
        <f>H13/I13</f>
        <v>1.5298317185109638E-2</v>
      </c>
      <c r="I14" s="43">
        <f>SUM(B14:H14)</f>
        <v>1</v>
      </c>
    </row>
    <row r="15" spans="1:12" x14ac:dyDescent="0.15">
      <c r="A15" s="12" t="s">
        <v>25</v>
      </c>
      <c r="B15" s="11"/>
      <c r="C15" s="11"/>
      <c r="D15" s="11"/>
      <c r="E15" s="11"/>
      <c r="F15" s="11"/>
      <c r="G15" s="11"/>
      <c r="H15" s="11"/>
      <c r="I15" s="10"/>
    </row>
    <row r="16" spans="1:12" x14ac:dyDescent="0.15">
      <c r="A16" s="12"/>
      <c r="B16" s="11"/>
      <c r="C16" s="11"/>
      <c r="D16" s="11"/>
      <c r="E16" s="11"/>
      <c r="F16" s="11"/>
      <c r="G16" s="11"/>
      <c r="H16" s="11"/>
      <c r="I16" s="10"/>
    </row>
    <row r="17" spans="1:11" x14ac:dyDescent="0.15">
      <c r="A17" t="s">
        <v>57</v>
      </c>
    </row>
    <row r="18" spans="1:11" x14ac:dyDescent="0.15">
      <c r="A18" s="70"/>
      <c r="B18" s="71"/>
      <c r="C18" s="93" t="s">
        <v>11</v>
      </c>
      <c r="D18" s="93" t="s">
        <v>12</v>
      </c>
      <c r="E18" s="94" t="s">
        <v>0</v>
      </c>
      <c r="F18" s="110" t="s">
        <v>13</v>
      </c>
      <c r="G18" s="94" t="s">
        <v>1</v>
      </c>
      <c r="H18" s="94" t="s">
        <v>2</v>
      </c>
      <c r="I18" s="104" t="s">
        <v>3</v>
      </c>
      <c r="J18" s="100" t="s">
        <v>24</v>
      </c>
    </row>
    <row r="19" spans="1:11" x14ac:dyDescent="0.15">
      <c r="A19" s="72"/>
      <c r="B19" s="73"/>
      <c r="C19" s="94"/>
      <c r="D19" s="94"/>
      <c r="E19" s="94"/>
      <c r="F19" s="111"/>
      <c r="G19" s="94"/>
      <c r="H19" s="94"/>
      <c r="I19" s="104"/>
      <c r="J19" s="101"/>
    </row>
    <row r="20" spans="1:11" ht="13.5" customHeight="1" x14ac:dyDescent="0.15">
      <c r="A20" s="74"/>
      <c r="B20" s="75"/>
      <c r="C20" s="103"/>
      <c r="D20" s="103"/>
      <c r="E20" s="103"/>
      <c r="F20" s="118"/>
      <c r="G20" s="103"/>
      <c r="H20" s="103"/>
      <c r="I20" s="105"/>
      <c r="J20" s="102"/>
    </row>
    <row r="21" spans="1:11" ht="13.5" customHeight="1" x14ac:dyDescent="0.15">
      <c r="A21" s="125" t="s">
        <v>55</v>
      </c>
      <c r="B21" s="99" t="s">
        <v>50</v>
      </c>
      <c r="C21" s="4">
        <v>28</v>
      </c>
      <c r="D21" s="4">
        <v>131</v>
      </c>
      <c r="E21" s="4">
        <v>56</v>
      </c>
      <c r="F21" s="4">
        <v>203</v>
      </c>
      <c r="G21" s="4">
        <v>317</v>
      </c>
      <c r="H21" s="4">
        <v>73</v>
      </c>
      <c r="I21" s="40">
        <v>23</v>
      </c>
      <c r="J21" s="42">
        <f>SUM(C21:I21)</f>
        <v>831</v>
      </c>
    </row>
    <row r="22" spans="1:11" x14ac:dyDescent="0.15">
      <c r="A22" s="125"/>
      <c r="B22" s="99"/>
      <c r="C22" s="65">
        <f>C21/J21</f>
        <v>3.3694344163658241E-2</v>
      </c>
      <c r="D22" s="65">
        <f>D21/J21</f>
        <v>0.15764139590854392</v>
      </c>
      <c r="E22" s="65">
        <f>E21/J21</f>
        <v>6.7388688327316482E-2</v>
      </c>
      <c r="F22" s="65">
        <f>F21/J21</f>
        <v>0.24428399518652227</v>
      </c>
      <c r="G22" s="65">
        <f>G21/J21</f>
        <v>0.38146811070998798</v>
      </c>
      <c r="H22" s="65">
        <f>H21/J21</f>
        <v>8.7845968712394709E-2</v>
      </c>
      <c r="I22" s="41">
        <f>I21/J21</f>
        <v>2.7677496991576414E-2</v>
      </c>
      <c r="J22" s="43">
        <f>SUM(C22:I22)</f>
        <v>1</v>
      </c>
    </row>
    <row r="23" spans="1:11" x14ac:dyDescent="0.15">
      <c r="A23" s="125"/>
      <c r="B23" s="99" t="s">
        <v>52</v>
      </c>
      <c r="C23" s="4">
        <v>0</v>
      </c>
      <c r="D23" s="4">
        <v>1</v>
      </c>
      <c r="E23" s="4">
        <v>1</v>
      </c>
      <c r="F23" s="4">
        <v>2</v>
      </c>
      <c r="G23" s="4">
        <v>13</v>
      </c>
      <c r="H23" s="4">
        <v>6</v>
      </c>
      <c r="I23" s="40">
        <v>3</v>
      </c>
      <c r="J23" s="42">
        <f>SUM(C23:I23)</f>
        <v>26</v>
      </c>
    </row>
    <row r="24" spans="1:11" x14ac:dyDescent="0.15">
      <c r="A24" s="125"/>
      <c r="B24" s="99"/>
      <c r="C24" s="65">
        <f t="shared" ref="C24:I24" si="0">C23/$J$23</f>
        <v>0</v>
      </c>
      <c r="D24" s="65">
        <f t="shared" si="0"/>
        <v>3.8461538461538464E-2</v>
      </c>
      <c r="E24" s="65">
        <f t="shared" si="0"/>
        <v>3.8461538461538464E-2</v>
      </c>
      <c r="F24" s="65">
        <f t="shared" si="0"/>
        <v>7.6923076923076927E-2</v>
      </c>
      <c r="G24" s="65">
        <f t="shared" si="0"/>
        <v>0.5</v>
      </c>
      <c r="H24" s="65">
        <f t="shared" si="0"/>
        <v>0.23076923076923078</v>
      </c>
      <c r="I24" s="41">
        <f t="shared" si="0"/>
        <v>0.11538461538461539</v>
      </c>
      <c r="J24" s="43">
        <f>SUM(C24:I24)</f>
        <v>1</v>
      </c>
    </row>
    <row r="25" spans="1:11" x14ac:dyDescent="0.15">
      <c r="A25" s="125"/>
      <c r="B25" s="99" t="s">
        <v>51</v>
      </c>
      <c r="C25" s="4">
        <v>7</v>
      </c>
      <c r="D25" s="4">
        <v>9</v>
      </c>
      <c r="E25" s="4">
        <v>9</v>
      </c>
      <c r="F25" s="4">
        <v>22</v>
      </c>
      <c r="G25" s="4">
        <v>49</v>
      </c>
      <c r="H25" s="4">
        <v>1</v>
      </c>
      <c r="I25" s="40">
        <v>2</v>
      </c>
      <c r="J25" s="42">
        <f t="shared" ref="J25:J29" si="1">SUM(C25:I25)</f>
        <v>99</v>
      </c>
    </row>
    <row r="26" spans="1:11" x14ac:dyDescent="0.15">
      <c r="A26" s="125"/>
      <c r="B26" s="99"/>
      <c r="C26" s="65">
        <f t="shared" ref="C26:I26" si="2">C25/$J$25</f>
        <v>7.0707070707070704E-2</v>
      </c>
      <c r="D26" s="65">
        <f t="shared" si="2"/>
        <v>9.0909090909090912E-2</v>
      </c>
      <c r="E26" s="65">
        <f t="shared" si="2"/>
        <v>9.0909090909090912E-2</v>
      </c>
      <c r="F26" s="65">
        <f t="shared" si="2"/>
        <v>0.22222222222222221</v>
      </c>
      <c r="G26" s="65">
        <f t="shared" si="2"/>
        <v>0.49494949494949497</v>
      </c>
      <c r="H26" s="65">
        <f t="shared" si="2"/>
        <v>1.0101010101010102E-2</v>
      </c>
      <c r="I26" s="41">
        <f t="shared" si="2"/>
        <v>2.0202020202020204E-2</v>
      </c>
      <c r="J26" s="43">
        <f>SUM(C26:I26)</f>
        <v>1</v>
      </c>
    </row>
    <row r="27" spans="1:11" x14ac:dyDescent="0.15">
      <c r="A27" s="125"/>
      <c r="B27" s="99" t="s">
        <v>53</v>
      </c>
      <c r="C27" s="4">
        <v>1</v>
      </c>
      <c r="D27" s="4">
        <v>18</v>
      </c>
      <c r="E27" s="4">
        <v>3</v>
      </c>
      <c r="F27" s="4">
        <v>18</v>
      </c>
      <c r="G27" s="4">
        <v>33</v>
      </c>
      <c r="H27" s="4">
        <v>1</v>
      </c>
      <c r="I27" s="40">
        <v>1</v>
      </c>
      <c r="J27" s="42">
        <f t="shared" si="1"/>
        <v>75</v>
      </c>
    </row>
    <row r="28" spans="1:11" x14ac:dyDescent="0.15">
      <c r="A28" s="125"/>
      <c r="B28" s="99"/>
      <c r="C28" s="65">
        <f t="shared" ref="C28:I28" si="3">C27/$J$27</f>
        <v>1.3333333333333334E-2</v>
      </c>
      <c r="D28" s="65">
        <f t="shared" si="3"/>
        <v>0.24</v>
      </c>
      <c r="E28" s="65">
        <f t="shared" si="3"/>
        <v>0.04</v>
      </c>
      <c r="F28" s="65">
        <f t="shared" si="3"/>
        <v>0.24</v>
      </c>
      <c r="G28" s="65">
        <f t="shared" si="3"/>
        <v>0.44</v>
      </c>
      <c r="H28" s="65">
        <f t="shared" si="3"/>
        <v>1.3333333333333334E-2</v>
      </c>
      <c r="I28" s="41">
        <f t="shared" si="3"/>
        <v>1.3333333333333334E-2</v>
      </c>
      <c r="J28" s="43">
        <f>SUM(C28:I28)</f>
        <v>0.99999999999999978</v>
      </c>
    </row>
    <row r="29" spans="1:11" x14ac:dyDescent="0.15">
      <c r="A29" s="125"/>
      <c r="B29" s="99" t="s">
        <v>54</v>
      </c>
      <c r="C29" s="4">
        <v>0</v>
      </c>
      <c r="D29" s="4">
        <v>0</v>
      </c>
      <c r="E29" s="4">
        <v>0</v>
      </c>
      <c r="F29" s="4">
        <v>1</v>
      </c>
      <c r="G29" s="67">
        <v>0</v>
      </c>
      <c r="H29" s="4">
        <v>1</v>
      </c>
      <c r="I29" s="78">
        <v>0</v>
      </c>
      <c r="J29" s="42">
        <f t="shared" si="1"/>
        <v>2</v>
      </c>
    </row>
    <row r="30" spans="1:11" x14ac:dyDescent="0.15">
      <c r="A30" s="125"/>
      <c r="B30" s="99"/>
      <c r="C30" s="65">
        <f t="shared" ref="C30:I30" si="4">C29/$J$29</f>
        <v>0</v>
      </c>
      <c r="D30" s="65">
        <f t="shared" si="4"/>
        <v>0</v>
      </c>
      <c r="E30" s="65">
        <f t="shared" si="4"/>
        <v>0</v>
      </c>
      <c r="F30" s="65">
        <f t="shared" si="4"/>
        <v>0.5</v>
      </c>
      <c r="G30" s="65">
        <f t="shared" si="4"/>
        <v>0</v>
      </c>
      <c r="H30" s="65">
        <f t="shared" si="4"/>
        <v>0.5</v>
      </c>
      <c r="I30" s="41">
        <f t="shared" si="4"/>
        <v>0</v>
      </c>
      <c r="J30" s="43">
        <f>SUM(C30:I30)</f>
        <v>1</v>
      </c>
      <c r="K30" s="80"/>
    </row>
    <row r="31" spans="1:11" ht="13.5" customHeight="1" x14ac:dyDescent="0.15">
      <c r="A31" s="125" t="s">
        <v>56</v>
      </c>
      <c r="B31" s="99" t="s">
        <v>50</v>
      </c>
      <c r="C31" s="4">
        <v>10</v>
      </c>
      <c r="D31" s="4">
        <v>58</v>
      </c>
      <c r="E31" s="4">
        <v>44</v>
      </c>
      <c r="F31" s="4">
        <v>135</v>
      </c>
      <c r="G31" s="4">
        <v>275</v>
      </c>
      <c r="H31" s="4">
        <v>95</v>
      </c>
      <c r="I31" s="40">
        <v>14</v>
      </c>
      <c r="J31" s="42">
        <f>SUM(C31:I31)</f>
        <v>631</v>
      </c>
    </row>
    <row r="32" spans="1:11" x14ac:dyDescent="0.15">
      <c r="A32" s="125"/>
      <c r="B32" s="99"/>
      <c r="C32" s="65">
        <f t="shared" ref="C32:I32" si="5">C31/$J$31</f>
        <v>1.5847860538827259E-2</v>
      </c>
      <c r="D32" s="65">
        <f t="shared" si="5"/>
        <v>9.1917591125198095E-2</v>
      </c>
      <c r="E32" s="65">
        <f t="shared" si="5"/>
        <v>6.9730586370839939E-2</v>
      </c>
      <c r="F32" s="65">
        <f t="shared" si="5"/>
        <v>0.21394611727416799</v>
      </c>
      <c r="G32" s="65">
        <f t="shared" si="5"/>
        <v>0.4358161648177496</v>
      </c>
      <c r="H32" s="65">
        <f t="shared" si="5"/>
        <v>0.15055467511885895</v>
      </c>
      <c r="I32" s="41">
        <f t="shared" si="5"/>
        <v>2.2187004754358162E-2</v>
      </c>
      <c r="J32" s="43">
        <f>SUM(C32:I32)</f>
        <v>1</v>
      </c>
    </row>
    <row r="33" spans="1:11" x14ac:dyDescent="0.15">
      <c r="A33" s="125"/>
      <c r="B33" s="99" t="s">
        <v>52</v>
      </c>
      <c r="C33" s="4">
        <v>3</v>
      </c>
      <c r="D33" s="4">
        <v>14</v>
      </c>
      <c r="E33" s="4">
        <v>24</v>
      </c>
      <c r="F33" s="4">
        <v>99</v>
      </c>
      <c r="G33" s="4">
        <v>269</v>
      </c>
      <c r="H33" s="4">
        <v>259</v>
      </c>
      <c r="I33" s="40">
        <v>7</v>
      </c>
      <c r="J33" s="42">
        <f>SUM(C33:I33)</f>
        <v>675</v>
      </c>
    </row>
    <row r="34" spans="1:11" x14ac:dyDescent="0.15">
      <c r="A34" s="125"/>
      <c r="B34" s="99"/>
      <c r="C34" s="65">
        <f t="shared" ref="C34:I34" si="6">C33/$J$33</f>
        <v>4.4444444444444444E-3</v>
      </c>
      <c r="D34" s="65">
        <f t="shared" si="6"/>
        <v>2.074074074074074E-2</v>
      </c>
      <c r="E34" s="65">
        <f t="shared" si="6"/>
        <v>3.5555555555555556E-2</v>
      </c>
      <c r="F34" s="65">
        <f t="shared" si="6"/>
        <v>0.14666666666666667</v>
      </c>
      <c r="G34" s="65">
        <f t="shared" si="6"/>
        <v>0.39851851851851849</v>
      </c>
      <c r="H34" s="65">
        <f t="shared" si="6"/>
        <v>0.38370370370370371</v>
      </c>
      <c r="I34" s="41">
        <f t="shared" si="6"/>
        <v>1.037037037037037E-2</v>
      </c>
      <c r="J34" s="43">
        <f>SUM(C34:I34)</f>
        <v>1</v>
      </c>
    </row>
    <row r="35" spans="1:11" x14ac:dyDescent="0.15">
      <c r="A35" s="125"/>
      <c r="B35" s="99" t="s">
        <v>51</v>
      </c>
      <c r="C35" s="4">
        <v>11</v>
      </c>
      <c r="D35" s="4">
        <v>29</v>
      </c>
      <c r="E35" s="4">
        <v>32</v>
      </c>
      <c r="F35" s="4">
        <v>115</v>
      </c>
      <c r="G35" s="4">
        <v>199</v>
      </c>
      <c r="H35" s="4">
        <v>8</v>
      </c>
      <c r="I35" s="40">
        <v>7</v>
      </c>
      <c r="J35" s="42">
        <f t="shared" ref="J35:J39" si="7">SUM(C35:I35)</f>
        <v>401</v>
      </c>
    </row>
    <row r="36" spans="1:11" x14ac:dyDescent="0.15">
      <c r="A36" s="125"/>
      <c r="B36" s="99"/>
      <c r="C36" s="65">
        <f t="shared" ref="C36:I36" si="8">C35/$J$35</f>
        <v>2.7431421446384038E-2</v>
      </c>
      <c r="D36" s="65">
        <f t="shared" si="8"/>
        <v>7.2319201995012475E-2</v>
      </c>
      <c r="E36" s="65">
        <f t="shared" si="8"/>
        <v>7.9800498753117205E-2</v>
      </c>
      <c r="F36" s="65">
        <f t="shared" si="8"/>
        <v>0.28678304239401498</v>
      </c>
      <c r="G36" s="65">
        <f t="shared" si="8"/>
        <v>0.49625935162094764</v>
      </c>
      <c r="H36" s="65">
        <f t="shared" si="8"/>
        <v>1.9950124688279301E-2</v>
      </c>
      <c r="I36" s="41">
        <f t="shared" si="8"/>
        <v>1.7456359102244388E-2</v>
      </c>
      <c r="J36" s="43">
        <f>SUM(C36:I36)</f>
        <v>1</v>
      </c>
    </row>
    <row r="37" spans="1:11" x14ac:dyDescent="0.15">
      <c r="A37" s="125"/>
      <c r="B37" s="99" t="s">
        <v>53</v>
      </c>
      <c r="C37" s="67">
        <v>0</v>
      </c>
      <c r="D37" s="4">
        <v>6</v>
      </c>
      <c r="E37" s="4">
        <v>1</v>
      </c>
      <c r="F37" s="4">
        <v>20</v>
      </c>
      <c r="G37" s="4">
        <v>51</v>
      </c>
      <c r="H37" s="4">
        <v>1</v>
      </c>
      <c r="I37" s="40">
        <v>2</v>
      </c>
      <c r="J37" s="42">
        <f t="shared" si="7"/>
        <v>81</v>
      </c>
    </row>
    <row r="38" spans="1:11" x14ac:dyDescent="0.15">
      <c r="A38" s="125"/>
      <c r="B38" s="99"/>
      <c r="C38" s="68">
        <f t="shared" ref="C38:I38" si="9">C37/$J$37</f>
        <v>0</v>
      </c>
      <c r="D38" s="68">
        <f t="shared" si="9"/>
        <v>7.407407407407407E-2</v>
      </c>
      <c r="E38" s="68">
        <f t="shared" si="9"/>
        <v>1.2345679012345678E-2</v>
      </c>
      <c r="F38" s="68">
        <f t="shared" si="9"/>
        <v>0.24691358024691357</v>
      </c>
      <c r="G38" s="68">
        <f t="shared" si="9"/>
        <v>0.62962962962962965</v>
      </c>
      <c r="H38" s="68">
        <f t="shared" si="9"/>
        <v>1.2345679012345678E-2</v>
      </c>
      <c r="I38" s="79">
        <f t="shared" si="9"/>
        <v>2.4691358024691357E-2</v>
      </c>
      <c r="J38" s="43">
        <f>SUM(C38:I38)</f>
        <v>1</v>
      </c>
    </row>
    <row r="39" spans="1:11" x14ac:dyDescent="0.15">
      <c r="A39" s="125"/>
      <c r="B39" s="99" t="s">
        <v>54</v>
      </c>
      <c r="C39" s="67">
        <v>0</v>
      </c>
      <c r="D39" s="4">
        <v>1</v>
      </c>
      <c r="E39" s="4">
        <v>5</v>
      </c>
      <c r="F39" s="4">
        <v>23</v>
      </c>
      <c r="G39" s="4">
        <v>82</v>
      </c>
      <c r="H39" s="4">
        <v>62</v>
      </c>
      <c r="I39" s="78">
        <v>0</v>
      </c>
      <c r="J39" s="42">
        <f t="shared" si="7"/>
        <v>173</v>
      </c>
    </row>
    <row r="40" spans="1:11" x14ac:dyDescent="0.15">
      <c r="A40" s="125"/>
      <c r="B40" s="99"/>
      <c r="C40" s="65">
        <f t="shared" ref="C40:I40" si="10">C39/$J$39</f>
        <v>0</v>
      </c>
      <c r="D40" s="65">
        <f t="shared" si="10"/>
        <v>5.7803468208092483E-3</v>
      </c>
      <c r="E40" s="65">
        <f t="shared" si="10"/>
        <v>2.8901734104046242E-2</v>
      </c>
      <c r="F40" s="65">
        <f t="shared" si="10"/>
        <v>0.13294797687861271</v>
      </c>
      <c r="G40" s="65">
        <f t="shared" si="10"/>
        <v>0.47398843930635837</v>
      </c>
      <c r="H40" s="65">
        <f t="shared" si="10"/>
        <v>0.3583815028901734</v>
      </c>
      <c r="I40" s="41">
        <f t="shared" si="10"/>
        <v>0</v>
      </c>
      <c r="J40" s="43">
        <f>SUM(C40:I40)</f>
        <v>1</v>
      </c>
    </row>
    <row r="41" spans="1:11" x14ac:dyDescent="0.15">
      <c r="A41" s="12" t="s">
        <v>25</v>
      </c>
      <c r="B41" s="76"/>
      <c r="C41" s="64"/>
      <c r="D41" s="64"/>
      <c r="E41" s="64"/>
      <c r="F41" s="64"/>
      <c r="G41" s="64"/>
      <c r="H41" s="64"/>
      <c r="I41" s="64"/>
      <c r="J41" s="77"/>
    </row>
    <row r="42" spans="1:11" x14ac:dyDescent="0.15">
      <c r="A42" s="12"/>
      <c r="B42" s="76"/>
      <c r="C42" s="64"/>
      <c r="D42" s="64"/>
      <c r="E42" s="64"/>
      <c r="F42" s="64"/>
      <c r="G42" s="64"/>
      <c r="H42" s="64"/>
      <c r="I42" s="64"/>
      <c r="J42" s="77"/>
    </row>
    <row r="43" spans="1:11" ht="14.25" thickBot="1" x14ac:dyDescent="0.2">
      <c r="A43" t="s">
        <v>58</v>
      </c>
    </row>
    <row r="44" spans="1:11" x14ac:dyDescent="0.15">
      <c r="A44" s="109"/>
      <c r="B44" s="93" t="s">
        <v>11</v>
      </c>
      <c r="C44" s="93" t="s">
        <v>12</v>
      </c>
      <c r="D44" s="94" t="s">
        <v>0</v>
      </c>
      <c r="E44" s="110" t="s">
        <v>13</v>
      </c>
      <c r="F44" s="94" t="s">
        <v>1</v>
      </c>
      <c r="G44" s="94" t="s">
        <v>2</v>
      </c>
      <c r="H44" s="104" t="s">
        <v>3</v>
      </c>
      <c r="I44" s="106" t="s">
        <v>60</v>
      </c>
      <c r="J44" s="104" t="s">
        <v>32</v>
      </c>
      <c r="K44" s="97" t="s">
        <v>33</v>
      </c>
    </row>
    <row r="45" spans="1:11" x14ac:dyDescent="0.15">
      <c r="A45" s="109"/>
      <c r="B45" s="94"/>
      <c r="C45" s="94"/>
      <c r="D45" s="94"/>
      <c r="E45" s="111"/>
      <c r="F45" s="94"/>
      <c r="G45" s="94"/>
      <c r="H45" s="104"/>
      <c r="I45" s="101"/>
      <c r="J45" s="96"/>
      <c r="K45" s="124"/>
    </row>
    <row r="46" spans="1:11" x14ac:dyDescent="0.15">
      <c r="A46" s="109"/>
      <c r="B46" s="94"/>
      <c r="C46" s="94"/>
      <c r="D46" s="94"/>
      <c r="E46" s="111"/>
      <c r="F46" s="94"/>
      <c r="G46" s="94"/>
      <c r="H46" s="104"/>
      <c r="I46" s="101"/>
      <c r="J46" s="96"/>
      <c r="K46" s="124"/>
    </row>
    <row r="47" spans="1:11" x14ac:dyDescent="0.15">
      <c r="A47" s="6" t="s">
        <v>6</v>
      </c>
      <c r="B47" s="3">
        <v>19</v>
      </c>
      <c r="C47" s="3">
        <v>94</v>
      </c>
      <c r="D47" s="3">
        <v>31</v>
      </c>
      <c r="E47" s="3">
        <v>139</v>
      </c>
      <c r="F47" s="3">
        <v>226</v>
      </c>
      <c r="G47" s="3">
        <v>44</v>
      </c>
      <c r="H47" s="31">
        <v>22</v>
      </c>
      <c r="I47" s="42">
        <f>SUM(B47:F47)</f>
        <v>509</v>
      </c>
      <c r="J47" s="31">
        <v>651</v>
      </c>
      <c r="K47" s="32">
        <f>I47/J47</f>
        <v>0.78187403993855609</v>
      </c>
    </row>
    <row r="48" spans="1:11" x14ac:dyDescent="0.15">
      <c r="A48" s="6" t="s">
        <v>7</v>
      </c>
      <c r="B48" s="3">
        <v>9</v>
      </c>
      <c r="C48" s="3">
        <v>49</v>
      </c>
      <c r="D48" s="3">
        <v>37</v>
      </c>
      <c r="E48" s="3">
        <v>92</v>
      </c>
      <c r="F48" s="3">
        <v>154</v>
      </c>
      <c r="G48" s="3">
        <v>34</v>
      </c>
      <c r="H48" s="31">
        <v>12</v>
      </c>
      <c r="I48" s="42">
        <f t="shared" ref="I48:I54" si="11">SUM(B48:F48)</f>
        <v>341</v>
      </c>
      <c r="J48" s="31">
        <v>440</v>
      </c>
      <c r="K48" s="32">
        <f t="shared" ref="K48:K54" si="12">I48/J48</f>
        <v>0.77500000000000002</v>
      </c>
    </row>
    <row r="49" spans="1:12" x14ac:dyDescent="0.15">
      <c r="A49" s="6" t="s">
        <v>8</v>
      </c>
      <c r="B49" s="3">
        <v>5</v>
      </c>
      <c r="C49" s="3">
        <v>14</v>
      </c>
      <c r="D49" s="3">
        <v>28</v>
      </c>
      <c r="E49" s="3">
        <v>110</v>
      </c>
      <c r="F49" s="3">
        <v>239</v>
      </c>
      <c r="G49" s="3">
        <v>94</v>
      </c>
      <c r="H49" s="31">
        <v>10</v>
      </c>
      <c r="I49" s="42">
        <f t="shared" si="11"/>
        <v>396</v>
      </c>
      <c r="J49" s="31">
        <v>586</v>
      </c>
      <c r="K49" s="32">
        <f t="shared" si="12"/>
        <v>0.67576791808873715</v>
      </c>
    </row>
    <row r="50" spans="1:12" x14ac:dyDescent="0.15">
      <c r="A50" s="6" t="s">
        <v>9</v>
      </c>
      <c r="B50" s="4">
        <v>6</v>
      </c>
      <c r="C50" s="4">
        <v>8</v>
      </c>
      <c r="D50" s="4">
        <v>2</v>
      </c>
      <c r="E50" s="4">
        <v>13</v>
      </c>
      <c r="F50" s="4">
        <v>23</v>
      </c>
      <c r="G50" s="4">
        <v>3</v>
      </c>
      <c r="H50" s="40">
        <v>5</v>
      </c>
      <c r="I50" s="42">
        <f t="shared" si="11"/>
        <v>52</v>
      </c>
      <c r="J50" s="31">
        <v>74</v>
      </c>
      <c r="K50" s="32">
        <f t="shared" si="12"/>
        <v>0.70270270270270274</v>
      </c>
    </row>
    <row r="51" spans="1:12" x14ac:dyDescent="0.15">
      <c r="A51" s="6" t="s">
        <v>10</v>
      </c>
      <c r="B51" s="4">
        <v>5</v>
      </c>
      <c r="C51" s="4">
        <v>19</v>
      </c>
      <c r="D51" s="4">
        <v>22</v>
      </c>
      <c r="E51" s="4">
        <v>89</v>
      </c>
      <c r="F51" s="4">
        <v>130</v>
      </c>
      <c r="G51" s="4">
        <v>15</v>
      </c>
      <c r="H51" s="40">
        <v>2</v>
      </c>
      <c r="I51" s="42">
        <f t="shared" si="11"/>
        <v>265</v>
      </c>
      <c r="J51" s="31">
        <v>303</v>
      </c>
      <c r="K51" s="32">
        <f t="shared" si="12"/>
        <v>0.87458745874587462</v>
      </c>
    </row>
    <row r="52" spans="1:12" x14ac:dyDescent="0.15">
      <c r="A52" s="21" t="s">
        <v>26</v>
      </c>
      <c r="B52" s="4">
        <v>2</v>
      </c>
      <c r="C52" s="4">
        <v>12</v>
      </c>
      <c r="D52" s="4">
        <v>3</v>
      </c>
      <c r="E52" s="4">
        <v>19</v>
      </c>
      <c r="F52" s="4">
        <v>38</v>
      </c>
      <c r="G52" s="4">
        <v>8</v>
      </c>
      <c r="H52" s="40">
        <v>7</v>
      </c>
      <c r="I52" s="42">
        <f t="shared" si="11"/>
        <v>74</v>
      </c>
      <c r="J52" s="31">
        <v>150</v>
      </c>
      <c r="K52" s="32">
        <f t="shared" si="12"/>
        <v>0.49333333333333335</v>
      </c>
    </row>
    <row r="53" spans="1:12" x14ac:dyDescent="0.15">
      <c r="A53" s="6" t="s">
        <v>27</v>
      </c>
      <c r="B53" s="4">
        <v>13</v>
      </c>
      <c r="C53" s="4">
        <v>67</v>
      </c>
      <c r="D53" s="4">
        <v>35</v>
      </c>
      <c r="E53" s="4">
        <v>140</v>
      </c>
      <c r="F53" s="4">
        <v>252</v>
      </c>
      <c r="G53" s="4">
        <v>18</v>
      </c>
      <c r="H53" s="40">
        <v>14</v>
      </c>
      <c r="I53" s="42">
        <f t="shared" si="11"/>
        <v>507</v>
      </c>
      <c r="J53" s="31">
        <v>626</v>
      </c>
      <c r="K53" s="32">
        <f t="shared" si="12"/>
        <v>0.80990415335463262</v>
      </c>
    </row>
    <row r="54" spans="1:12" ht="14.25" thickBot="1" x14ac:dyDescent="0.2">
      <c r="A54" s="19" t="s">
        <v>34</v>
      </c>
      <c r="B54" s="4">
        <v>0</v>
      </c>
      <c r="C54" s="4">
        <v>11</v>
      </c>
      <c r="D54" s="4">
        <v>19</v>
      </c>
      <c r="E54" s="4">
        <v>75</v>
      </c>
      <c r="F54" s="4">
        <v>230</v>
      </c>
      <c r="G54" s="4">
        <v>187</v>
      </c>
      <c r="H54" s="40">
        <v>4</v>
      </c>
      <c r="I54" s="42">
        <f t="shared" si="11"/>
        <v>335</v>
      </c>
      <c r="J54" s="31">
        <v>653</v>
      </c>
      <c r="K54" s="33">
        <f t="shared" si="12"/>
        <v>0.51301684532924963</v>
      </c>
    </row>
    <row r="55" spans="1:12" x14ac:dyDescent="0.15">
      <c r="A55" s="12" t="s">
        <v>25</v>
      </c>
      <c r="B55" s="11"/>
      <c r="C55" s="11"/>
      <c r="D55" s="11"/>
      <c r="E55" s="11"/>
      <c r="F55" s="11"/>
      <c r="G55" s="11"/>
      <c r="H55" s="11"/>
    </row>
    <row r="56" spans="1:12" ht="14.25" thickBot="1" x14ac:dyDescent="0.2">
      <c r="A56" s="12"/>
      <c r="B56" s="11"/>
      <c r="C56" s="11"/>
      <c r="D56" s="11"/>
      <c r="E56" s="11"/>
      <c r="F56" s="11"/>
      <c r="G56" s="11"/>
      <c r="H56" s="11"/>
    </row>
    <row r="57" spans="1:12" ht="20.100000000000001" customHeight="1" thickTop="1" x14ac:dyDescent="0.15">
      <c r="A57" s="22" t="s">
        <v>30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4"/>
    </row>
    <row r="58" spans="1:12" s="1" customFormat="1" ht="20.100000000000001" customHeight="1" x14ac:dyDescent="0.15">
      <c r="A58" s="25" t="s">
        <v>31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7"/>
    </row>
    <row r="59" spans="1:12" s="1" customFormat="1" ht="20.100000000000001" customHeight="1" x14ac:dyDescent="0.15">
      <c r="A59" s="25" t="s">
        <v>70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7"/>
    </row>
    <row r="60" spans="1:12" s="1" customFormat="1" ht="20.100000000000001" customHeight="1" x14ac:dyDescent="0.15">
      <c r="A60" s="25" t="s">
        <v>71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pans="1:12" s="1" customFormat="1" ht="20.100000000000001" customHeight="1" x14ac:dyDescent="0.15">
      <c r="A61" s="25" t="s">
        <v>38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7"/>
    </row>
    <row r="62" spans="1:12" s="1" customFormat="1" ht="20.100000000000001" customHeight="1" thickBot="1" x14ac:dyDescent="0.2">
      <c r="A62" s="28" t="s">
        <v>59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30"/>
    </row>
    <row r="63" spans="1:12" s="1" customFormat="1" ht="14.25" thickTop="1" x14ac:dyDescent="0.1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s="1" customFormat="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</row>
    <row r="65" spans="1:12" s="1" customFormat="1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</row>
    <row r="66" spans="1:12" s="1" customFormat="1" x14ac:dyDescent="0.15">
      <c r="A66" s="3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</row>
    <row r="67" spans="1:12" s="1" customFormat="1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</row>
    <row r="68" spans="1:12" x14ac:dyDescent="0.15">
      <c r="A68" t="s">
        <v>37</v>
      </c>
    </row>
    <row r="69" spans="1:12" x14ac:dyDescent="0.15">
      <c r="A69" t="s">
        <v>64</v>
      </c>
    </row>
    <row r="70" spans="1:12" x14ac:dyDescent="0.15">
      <c r="A70" s="109"/>
      <c r="B70" s="93" t="s">
        <v>40</v>
      </c>
      <c r="C70" s="93" t="s">
        <v>41</v>
      </c>
      <c r="D70" s="93" t="s">
        <v>42</v>
      </c>
      <c r="E70" s="110" t="s">
        <v>43</v>
      </c>
      <c r="F70" s="93" t="s">
        <v>44</v>
      </c>
      <c r="G70" s="93" t="s">
        <v>45</v>
      </c>
      <c r="H70" s="107" t="s">
        <v>46</v>
      </c>
      <c r="I70" s="106" t="s">
        <v>47</v>
      </c>
    </row>
    <row r="71" spans="1:12" x14ac:dyDescent="0.15">
      <c r="A71" s="109"/>
      <c r="B71" s="94"/>
      <c r="C71" s="94"/>
      <c r="D71" s="94"/>
      <c r="E71" s="111"/>
      <c r="F71" s="94"/>
      <c r="G71" s="94"/>
      <c r="H71" s="104"/>
      <c r="I71" s="101"/>
    </row>
    <row r="72" spans="1:12" x14ac:dyDescent="0.15">
      <c r="A72" s="109"/>
      <c r="B72" s="94"/>
      <c r="C72" s="94"/>
      <c r="D72" s="94"/>
      <c r="E72" s="111"/>
      <c r="F72" s="94"/>
      <c r="G72" s="94"/>
      <c r="H72" s="104"/>
      <c r="I72" s="101"/>
    </row>
    <row r="73" spans="1:12" ht="27" customHeight="1" thickBot="1" x14ac:dyDescent="0.2">
      <c r="A73" s="114" t="s">
        <v>28</v>
      </c>
      <c r="B73" s="52">
        <v>25</v>
      </c>
      <c r="C73" s="52">
        <v>103</v>
      </c>
      <c r="D73" s="20">
        <v>59</v>
      </c>
      <c r="E73" s="20">
        <v>214</v>
      </c>
      <c r="F73" s="20">
        <v>392</v>
      </c>
      <c r="G73" s="20">
        <v>124</v>
      </c>
      <c r="H73" s="57">
        <v>10</v>
      </c>
      <c r="I73" s="59">
        <f>SUM(B73:H73)</f>
        <v>927</v>
      </c>
    </row>
    <row r="74" spans="1:12" ht="27" customHeight="1" thickBot="1" x14ac:dyDescent="0.2">
      <c r="A74" s="115"/>
      <c r="B74" s="53">
        <f>B73/60</f>
        <v>0.41666666666666669</v>
      </c>
      <c r="C74" s="54">
        <f>C73/266</f>
        <v>0.38721804511278196</v>
      </c>
      <c r="D74" s="51">
        <f>D73/174</f>
        <v>0.33908045977011492</v>
      </c>
      <c r="E74" s="44">
        <f>E73/627</f>
        <v>0.3413078149920255</v>
      </c>
      <c r="F74" s="44">
        <f>F73/1263</f>
        <v>0.31037212984956453</v>
      </c>
      <c r="G74" s="44">
        <f>G73/479</f>
        <v>0.25887265135699372</v>
      </c>
      <c r="H74" s="58">
        <f>H73/59</f>
        <v>0.16949152542372881</v>
      </c>
      <c r="I74" s="60">
        <f>I73/2928</f>
        <v>0.31659836065573771</v>
      </c>
    </row>
    <row r="75" spans="1:12" ht="27" customHeight="1" thickBot="1" x14ac:dyDescent="0.2">
      <c r="A75" s="116" t="s">
        <v>29</v>
      </c>
      <c r="B75" s="55">
        <v>28</v>
      </c>
      <c r="C75" s="55">
        <v>122</v>
      </c>
      <c r="D75" s="20">
        <v>60</v>
      </c>
      <c r="E75" s="20">
        <v>260</v>
      </c>
      <c r="F75" s="20">
        <v>487</v>
      </c>
      <c r="G75" s="20">
        <v>153</v>
      </c>
      <c r="H75" s="57">
        <v>11</v>
      </c>
      <c r="I75" s="59">
        <f>SUM(B75:H75)</f>
        <v>1121</v>
      </c>
    </row>
    <row r="76" spans="1:12" ht="27" customHeight="1" thickBot="1" x14ac:dyDescent="0.2">
      <c r="A76" s="117"/>
      <c r="B76" s="53">
        <f>B75/60</f>
        <v>0.46666666666666667</v>
      </c>
      <c r="C76" s="54">
        <f>C75/266</f>
        <v>0.45864661654135336</v>
      </c>
      <c r="D76" s="51">
        <f>D75/174</f>
        <v>0.34482758620689657</v>
      </c>
      <c r="E76" s="44">
        <f>E75/627</f>
        <v>0.41467304625199364</v>
      </c>
      <c r="F76" s="44">
        <f>F75/1263</f>
        <v>0.38558986539984164</v>
      </c>
      <c r="G76" s="44">
        <f>G75/479</f>
        <v>0.31941544885177453</v>
      </c>
      <c r="H76" s="58">
        <f>H75/59</f>
        <v>0.1864406779661017</v>
      </c>
      <c r="I76" s="61">
        <f>I75/2928</f>
        <v>0.3828551912568306</v>
      </c>
    </row>
    <row r="77" spans="1:12" x14ac:dyDescent="0.15">
      <c r="A77" s="46"/>
      <c r="B77" s="47"/>
      <c r="C77" s="47"/>
      <c r="D77" s="47"/>
      <c r="E77" s="47"/>
      <c r="F77" s="47"/>
      <c r="G77" s="47"/>
      <c r="H77" s="47"/>
      <c r="I77" s="48"/>
    </row>
    <row r="78" spans="1:12" x14ac:dyDescent="0.15">
      <c r="A78" t="s">
        <v>63</v>
      </c>
      <c r="B78" s="47"/>
      <c r="C78" s="47"/>
      <c r="D78" s="47"/>
      <c r="E78" s="47"/>
      <c r="F78" s="47"/>
      <c r="G78" s="47"/>
      <c r="H78" s="47"/>
      <c r="I78" s="48"/>
    </row>
    <row r="79" spans="1:12" ht="14.25" thickBot="1" x14ac:dyDescent="0.2">
      <c r="A79" t="s">
        <v>65</v>
      </c>
      <c r="B79" s="47"/>
      <c r="C79" s="47"/>
      <c r="D79" s="47"/>
      <c r="E79" s="47"/>
      <c r="F79" s="47"/>
      <c r="G79" s="47"/>
      <c r="H79" s="47"/>
      <c r="I79" s="48"/>
    </row>
    <row r="80" spans="1:12" x14ac:dyDescent="0.15">
      <c r="A80" s="109"/>
      <c r="B80" s="93" t="s">
        <v>11</v>
      </c>
      <c r="C80" s="93" t="s">
        <v>12</v>
      </c>
      <c r="D80" s="93" t="s">
        <v>0</v>
      </c>
      <c r="E80" s="95" t="s">
        <v>13</v>
      </c>
      <c r="F80" s="97" t="s">
        <v>1</v>
      </c>
      <c r="G80" s="89" t="s">
        <v>2</v>
      </c>
      <c r="H80" s="107" t="s">
        <v>3</v>
      </c>
      <c r="I80" s="100" t="s">
        <v>24</v>
      </c>
    </row>
    <row r="81" spans="1:12" x14ac:dyDescent="0.15">
      <c r="A81" s="109"/>
      <c r="B81" s="94"/>
      <c r="C81" s="94"/>
      <c r="D81" s="94"/>
      <c r="E81" s="96"/>
      <c r="F81" s="98"/>
      <c r="G81" s="90"/>
      <c r="H81" s="104"/>
      <c r="I81" s="100"/>
    </row>
    <row r="82" spans="1:12" x14ac:dyDescent="0.15">
      <c r="A82" s="109"/>
      <c r="B82" s="94"/>
      <c r="C82" s="94"/>
      <c r="D82" s="94"/>
      <c r="E82" s="96"/>
      <c r="F82" s="98"/>
      <c r="G82" s="90"/>
      <c r="H82" s="104"/>
      <c r="I82" s="100"/>
    </row>
    <row r="83" spans="1:12" ht="24.95" customHeight="1" x14ac:dyDescent="0.15">
      <c r="A83" s="91" t="s">
        <v>61</v>
      </c>
      <c r="B83" s="4">
        <v>2</v>
      </c>
      <c r="C83" s="4">
        <v>12</v>
      </c>
      <c r="D83" s="4">
        <v>14</v>
      </c>
      <c r="E83" s="40">
        <v>39</v>
      </c>
      <c r="F83" s="86">
        <v>125</v>
      </c>
      <c r="G83" s="69">
        <v>75</v>
      </c>
      <c r="H83" s="40">
        <v>0</v>
      </c>
      <c r="I83" s="59">
        <f>SUM(B83:H83)</f>
        <v>267</v>
      </c>
    </row>
    <row r="84" spans="1:12" ht="24.95" customHeight="1" x14ac:dyDescent="0.15">
      <c r="A84" s="92"/>
      <c r="B84" s="65">
        <f>B83/I83</f>
        <v>7.4906367041198503E-3</v>
      </c>
      <c r="C84" s="65">
        <f>C83/I83</f>
        <v>4.49438202247191E-2</v>
      </c>
      <c r="D84" s="65">
        <f>D83/I83</f>
        <v>5.2434456928838954E-2</v>
      </c>
      <c r="E84" s="41">
        <f>E83/I83</f>
        <v>0.14606741573033707</v>
      </c>
      <c r="F84" s="87">
        <f>F83/I83</f>
        <v>0.46816479400749061</v>
      </c>
      <c r="G84" s="13">
        <f>G83/I83</f>
        <v>0.2808988764044944</v>
      </c>
      <c r="H84" s="82">
        <f>H83/I83</f>
        <v>0</v>
      </c>
      <c r="I84" s="60">
        <f>SUM(B84:H84)</f>
        <v>1</v>
      </c>
    </row>
    <row r="85" spans="1:12" ht="24.95" customHeight="1" x14ac:dyDescent="0.15">
      <c r="A85" s="112" t="s">
        <v>62</v>
      </c>
      <c r="B85" s="3">
        <v>10</v>
      </c>
      <c r="C85" s="3">
        <v>36</v>
      </c>
      <c r="D85" s="3">
        <v>18</v>
      </c>
      <c r="E85" s="84">
        <v>83</v>
      </c>
      <c r="F85" s="88">
        <v>171</v>
      </c>
      <c r="G85" s="85">
        <v>30</v>
      </c>
      <c r="H85" s="31">
        <v>19</v>
      </c>
      <c r="I85" s="59">
        <f>SUM(B85:H85)</f>
        <v>367</v>
      </c>
    </row>
    <row r="86" spans="1:12" ht="24.95" customHeight="1" thickBot="1" x14ac:dyDescent="0.2">
      <c r="A86" s="113"/>
      <c r="B86" s="66">
        <f>B85/I85</f>
        <v>2.7247956403269755E-2</v>
      </c>
      <c r="C86" s="66">
        <f>C85/I85</f>
        <v>9.8092643051771122E-2</v>
      </c>
      <c r="D86" s="81">
        <f>D85/I85</f>
        <v>4.9046321525885561E-2</v>
      </c>
      <c r="E86" s="81">
        <f>E85/I85</f>
        <v>0.22615803814713897</v>
      </c>
      <c r="F86" s="33">
        <f>F85/I85</f>
        <v>0.4659400544959128</v>
      </c>
      <c r="G86" s="83">
        <f>G85/I85</f>
        <v>8.1743869209809264E-2</v>
      </c>
      <c r="H86" s="81">
        <f>H85/I85</f>
        <v>5.1771117166212535E-2</v>
      </c>
      <c r="I86" s="60">
        <f>SUM(B86:H86)</f>
        <v>1</v>
      </c>
    </row>
    <row r="87" spans="1:12" x14ac:dyDescent="0.15">
      <c r="A87" s="46"/>
      <c r="B87" s="47"/>
      <c r="C87" s="47"/>
      <c r="D87" s="47"/>
      <c r="E87" s="47"/>
      <c r="F87" s="47"/>
      <c r="G87" s="47"/>
      <c r="H87" s="47"/>
      <c r="I87" s="48"/>
    </row>
    <row r="88" spans="1:12" s="1" customFormat="1" x14ac:dyDescent="0.15">
      <c r="A88" s="36" t="s">
        <v>66</v>
      </c>
      <c r="B88"/>
      <c r="C88"/>
      <c r="D88"/>
      <c r="E88"/>
      <c r="F88"/>
      <c r="G88"/>
      <c r="H88"/>
      <c r="I88"/>
      <c r="J88"/>
      <c r="K88"/>
      <c r="L88"/>
    </row>
    <row r="89" spans="1:12" s="1" customFormat="1" ht="20.100000000000001" customHeight="1" x14ac:dyDescent="0.15">
      <c r="A89" s="108"/>
      <c r="B89" s="93" t="s">
        <v>40</v>
      </c>
      <c r="C89" s="93" t="s">
        <v>41</v>
      </c>
      <c r="D89" s="93" t="s">
        <v>42</v>
      </c>
      <c r="E89" s="110" t="s">
        <v>43</v>
      </c>
      <c r="F89" s="93" t="s">
        <v>44</v>
      </c>
      <c r="G89" s="93" t="s">
        <v>45</v>
      </c>
      <c r="H89" s="107" t="s">
        <v>46</v>
      </c>
      <c r="I89" s="106" t="s">
        <v>47</v>
      </c>
      <c r="J89"/>
      <c r="K89"/>
      <c r="L89"/>
    </row>
    <row r="90" spans="1:12" x14ac:dyDescent="0.15">
      <c r="A90" s="108"/>
      <c r="B90" s="94"/>
      <c r="C90" s="94"/>
      <c r="D90" s="94"/>
      <c r="E90" s="111"/>
      <c r="F90" s="94"/>
      <c r="G90" s="94"/>
      <c r="H90" s="104"/>
      <c r="I90" s="101"/>
    </row>
    <row r="91" spans="1:12" x14ac:dyDescent="0.15">
      <c r="A91" s="109"/>
      <c r="B91" s="94"/>
      <c r="C91" s="94"/>
      <c r="D91" s="94"/>
      <c r="E91" s="111"/>
      <c r="F91" s="94"/>
      <c r="G91" s="94"/>
      <c r="H91" s="104"/>
      <c r="I91" s="101"/>
    </row>
    <row r="92" spans="1:12" ht="18" customHeight="1" x14ac:dyDescent="0.15">
      <c r="A92" s="128" t="s">
        <v>14</v>
      </c>
      <c r="B92" s="7">
        <v>6</v>
      </c>
      <c r="C92" s="7">
        <v>19</v>
      </c>
      <c r="D92" s="7">
        <v>16</v>
      </c>
      <c r="E92" s="7">
        <v>50</v>
      </c>
      <c r="F92" s="7">
        <v>79</v>
      </c>
      <c r="G92" s="7">
        <v>26</v>
      </c>
      <c r="H92" s="38">
        <v>3</v>
      </c>
      <c r="I92" s="59">
        <f>SUM(B92:H92)</f>
        <v>199</v>
      </c>
    </row>
    <row r="93" spans="1:12" ht="18" customHeight="1" x14ac:dyDescent="0.15">
      <c r="A93" s="129"/>
      <c r="B93" s="49">
        <f>B92/60</f>
        <v>0.1</v>
      </c>
      <c r="C93" s="49">
        <f>C92/266</f>
        <v>7.1428571428571425E-2</v>
      </c>
      <c r="D93" s="49">
        <f>D92/174</f>
        <v>9.1954022988505746E-2</v>
      </c>
      <c r="E93" s="49">
        <f>E92/627</f>
        <v>7.9744816586921854E-2</v>
      </c>
      <c r="F93" s="49">
        <f>F92/1263</f>
        <v>6.2549485352335704E-2</v>
      </c>
      <c r="G93" s="49">
        <f>G92/479</f>
        <v>5.4279749478079335E-2</v>
      </c>
      <c r="H93" s="62">
        <f>H92/59</f>
        <v>5.0847457627118647E-2</v>
      </c>
      <c r="I93" s="60">
        <f>I92/2928</f>
        <v>6.7964480874316946E-2</v>
      </c>
    </row>
    <row r="94" spans="1:12" ht="18" customHeight="1" x14ac:dyDescent="0.15">
      <c r="A94" s="126" t="s">
        <v>15</v>
      </c>
      <c r="B94" s="8">
        <v>3</v>
      </c>
      <c r="C94" s="8">
        <v>9</v>
      </c>
      <c r="D94" s="8">
        <v>5</v>
      </c>
      <c r="E94" s="8">
        <v>12</v>
      </c>
      <c r="F94" s="8">
        <v>27</v>
      </c>
      <c r="G94" s="8">
        <v>11</v>
      </c>
      <c r="H94" s="39">
        <v>1</v>
      </c>
      <c r="I94" s="59">
        <f t="shared" ref="I94:I106" si="13">SUM(B94:H94)</f>
        <v>68</v>
      </c>
    </row>
    <row r="95" spans="1:12" ht="18" customHeight="1" x14ac:dyDescent="0.15">
      <c r="A95" s="127"/>
      <c r="B95" s="45">
        <f>B94/60</f>
        <v>0.05</v>
      </c>
      <c r="C95" s="45">
        <f>C94/266</f>
        <v>3.3834586466165412E-2</v>
      </c>
      <c r="D95" s="45">
        <f>D94/174</f>
        <v>2.8735632183908046E-2</v>
      </c>
      <c r="E95" s="45">
        <f>E94/627</f>
        <v>1.9138755980861243E-2</v>
      </c>
      <c r="F95" s="45">
        <f>F94/1263</f>
        <v>2.1377672209026127E-2</v>
      </c>
      <c r="G95" s="45">
        <f>G94/479</f>
        <v>2.2964509394572025E-2</v>
      </c>
      <c r="H95" s="63">
        <f>H94/59</f>
        <v>1.6949152542372881E-2</v>
      </c>
      <c r="I95" s="60">
        <f>I94/2928</f>
        <v>2.3224043715846996E-2</v>
      </c>
    </row>
    <row r="96" spans="1:12" ht="18" customHeight="1" x14ac:dyDescent="0.15">
      <c r="A96" s="126" t="s">
        <v>19</v>
      </c>
      <c r="B96" s="8">
        <v>4</v>
      </c>
      <c r="C96" s="8">
        <v>11</v>
      </c>
      <c r="D96" s="8">
        <v>9</v>
      </c>
      <c r="E96" s="8">
        <v>49</v>
      </c>
      <c r="F96" s="8">
        <v>82</v>
      </c>
      <c r="G96" s="8">
        <v>51</v>
      </c>
      <c r="H96" s="39">
        <v>1</v>
      </c>
      <c r="I96" s="59">
        <f t="shared" si="13"/>
        <v>207</v>
      </c>
    </row>
    <row r="97" spans="1:12" ht="18" customHeight="1" x14ac:dyDescent="0.15">
      <c r="A97" s="127"/>
      <c r="B97" s="45">
        <f>B96/60</f>
        <v>6.6666666666666666E-2</v>
      </c>
      <c r="C97" s="45">
        <f>C96/266</f>
        <v>4.1353383458646614E-2</v>
      </c>
      <c r="D97" s="45">
        <f>D96/174</f>
        <v>5.1724137931034482E-2</v>
      </c>
      <c r="E97" s="45">
        <f>E96/627</f>
        <v>7.8149920255183414E-2</v>
      </c>
      <c r="F97" s="45">
        <f>F96/1263</f>
        <v>6.4924782264449726E-2</v>
      </c>
      <c r="G97" s="45">
        <f>G96/479</f>
        <v>0.10647181628392484</v>
      </c>
      <c r="H97" s="63">
        <f>H96/59</f>
        <v>1.6949152542372881E-2</v>
      </c>
      <c r="I97" s="60">
        <f>I96/2928</f>
        <v>7.0696721311475405E-2</v>
      </c>
    </row>
    <row r="98" spans="1:12" ht="18" customHeight="1" x14ac:dyDescent="0.15">
      <c r="A98" s="126" t="s">
        <v>20</v>
      </c>
      <c r="B98" s="8">
        <v>6</v>
      </c>
      <c r="C98" s="8">
        <v>24</v>
      </c>
      <c r="D98" s="8">
        <v>23</v>
      </c>
      <c r="E98" s="8">
        <v>49</v>
      </c>
      <c r="F98" s="8">
        <v>117</v>
      </c>
      <c r="G98" s="8">
        <v>92</v>
      </c>
      <c r="H98" s="39">
        <v>6</v>
      </c>
      <c r="I98" s="59">
        <f t="shared" si="13"/>
        <v>317</v>
      </c>
    </row>
    <row r="99" spans="1:12" ht="18" customHeight="1" x14ac:dyDescent="0.15">
      <c r="A99" s="127"/>
      <c r="B99" s="45">
        <f>B98/60</f>
        <v>0.1</v>
      </c>
      <c r="C99" s="45">
        <f>C98/266</f>
        <v>9.0225563909774431E-2</v>
      </c>
      <c r="D99" s="45">
        <f>D98/174</f>
        <v>0.13218390804597702</v>
      </c>
      <c r="E99" s="45">
        <f>E98/627</f>
        <v>7.8149920255183414E-2</v>
      </c>
      <c r="F99" s="45">
        <f>F98/1263</f>
        <v>9.2636579572446559E-2</v>
      </c>
      <c r="G99" s="45">
        <f>G98/479</f>
        <v>0.19206680584551147</v>
      </c>
      <c r="H99" s="63">
        <f>H98/59</f>
        <v>0.10169491525423729</v>
      </c>
      <c r="I99" s="60">
        <f>I98/2928</f>
        <v>0.10826502732240437</v>
      </c>
    </row>
    <row r="100" spans="1:12" ht="18" customHeight="1" x14ac:dyDescent="0.15">
      <c r="A100" s="126" t="s">
        <v>16</v>
      </c>
      <c r="B100" s="8"/>
      <c r="C100" s="8">
        <v>3</v>
      </c>
      <c r="D100" s="8">
        <v>6</v>
      </c>
      <c r="E100" s="8">
        <v>19</v>
      </c>
      <c r="F100" s="8">
        <v>20</v>
      </c>
      <c r="G100" s="8">
        <v>3</v>
      </c>
      <c r="H100" s="39">
        <v>5</v>
      </c>
      <c r="I100" s="59">
        <f t="shared" si="13"/>
        <v>56</v>
      </c>
    </row>
    <row r="101" spans="1:12" ht="18" customHeight="1" x14ac:dyDescent="0.15">
      <c r="A101" s="127"/>
      <c r="B101" s="45"/>
      <c r="C101" s="45">
        <f>C100/266</f>
        <v>1.1278195488721804E-2</v>
      </c>
      <c r="D101" s="45">
        <f>D100/174</f>
        <v>3.4482758620689655E-2</v>
      </c>
      <c r="E101" s="45">
        <f>E100/627</f>
        <v>3.0303030303030304E-2</v>
      </c>
      <c r="F101" s="45">
        <f>F100/1263</f>
        <v>1.583531274742676E-2</v>
      </c>
      <c r="G101" s="45">
        <f>G100/479</f>
        <v>6.2630480167014616E-3</v>
      </c>
      <c r="H101" s="63">
        <f>H100/59</f>
        <v>8.4745762711864403E-2</v>
      </c>
      <c r="I101" s="60">
        <f>I100/2928</f>
        <v>1.912568306010929E-2</v>
      </c>
    </row>
    <row r="102" spans="1:12" ht="18" customHeight="1" x14ac:dyDescent="0.15">
      <c r="A102" s="126" t="s">
        <v>17</v>
      </c>
      <c r="B102" s="8">
        <v>3</v>
      </c>
      <c r="C102" s="8">
        <v>7</v>
      </c>
      <c r="D102" s="8">
        <v>4</v>
      </c>
      <c r="E102" s="8">
        <v>14</v>
      </c>
      <c r="F102" s="8">
        <v>27</v>
      </c>
      <c r="G102" s="8">
        <v>6</v>
      </c>
      <c r="H102" s="39">
        <v>2</v>
      </c>
      <c r="I102" s="59">
        <f t="shared" si="13"/>
        <v>63</v>
      </c>
    </row>
    <row r="103" spans="1:12" ht="18" customHeight="1" x14ac:dyDescent="0.15">
      <c r="A103" s="127"/>
      <c r="B103" s="45">
        <f>B102/60</f>
        <v>0.05</v>
      </c>
      <c r="C103" s="45">
        <f>C102/266</f>
        <v>2.6315789473684209E-2</v>
      </c>
      <c r="D103" s="45">
        <f>D102/174</f>
        <v>2.2988505747126436E-2</v>
      </c>
      <c r="E103" s="45">
        <f>E102/627</f>
        <v>2.2328548644338118E-2</v>
      </c>
      <c r="F103" s="45">
        <f>F102/1263</f>
        <v>2.1377672209026127E-2</v>
      </c>
      <c r="G103" s="45">
        <f>G102/479</f>
        <v>1.2526096033402923E-2</v>
      </c>
      <c r="H103" s="63">
        <f>H102/59</f>
        <v>3.3898305084745763E-2</v>
      </c>
      <c r="I103" s="60">
        <f>I102/2928</f>
        <v>2.151639344262295E-2</v>
      </c>
    </row>
    <row r="104" spans="1:12" ht="18" customHeight="1" x14ac:dyDescent="0.15">
      <c r="A104" s="126" t="s">
        <v>18</v>
      </c>
      <c r="B104" s="8">
        <v>9</v>
      </c>
      <c r="C104" s="8">
        <v>13</v>
      </c>
      <c r="D104" s="8">
        <v>16</v>
      </c>
      <c r="E104" s="8">
        <v>73</v>
      </c>
      <c r="F104" s="8">
        <v>149</v>
      </c>
      <c r="G104" s="8">
        <v>41</v>
      </c>
      <c r="H104" s="39">
        <v>7</v>
      </c>
      <c r="I104" s="59">
        <f t="shared" si="13"/>
        <v>308</v>
      </c>
    </row>
    <row r="105" spans="1:12" ht="18" customHeight="1" x14ac:dyDescent="0.15">
      <c r="A105" s="127"/>
      <c r="B105" s="45">
        <f>B104/60</f>
        <v>0.15</v>
      </c>
      <c r="C105" s="45">
        <f>C104/266</f>
        <v>4.8872180451127817E-2</v>
      </c>
      <c r="D105" s="45">
        <f>D104/174</f>
        <v>9.1954022988505746E-2</v>
      </c>
      <c r="E105" s="45">
        <f>E104/627</f>
        <v>0.11642743221690591</v>
      </c>
      <c r="F105" s="45">
        <f>F104/1263</f>
        <v>0.11797307996832937</v>
      </c>
      <c r="G105" s="45">
        <f>G104/479</f>
        <v>8.5594989561586635E-2</v>
      </c>
      <c r="H105" s="63">
        <f>H104/59</f>
        <v>0.11864406779661017</v>
      </c>
      <c r="I105" s="60">
        <f>I104/2928</f>
        <v>0.1051912568306011</v>
      </c>
    </row>
    <row r="106" spans="1:12" ht="18" customHeight="1" x14ac:dyDescent="0.15">
      <c r="A106" s="126" t="s">
        <v>21</v>
      </c>
      <c r="B106" s="8">
        <v>4</v>
      </c>
      <c r="C106" s="8">
        <v>11</v>
      </c>
      <c r="D106" s="8">
        <v>14</v>
      </c>
      <c r="E106" s="8">
        <v>47</v>
      </c>
      <c r="F106" s="8">
        <v>97</v>
      </c>
      <c r="G106" s="8">
        <v>34</v>
      </c>
      <c r="H106" s="39">
        <v>4</v>
      </c>
      <c r="I106" s="59">
        <f t="shared" si="13"/>
        <v>211</v>
      </c>
    </row>
    <row r="107" spans="1:12" ht="18" customHeight="1" x14ac:dyDescent="0.15">
      <c r="A107" s="127"/>
      <c r="B107" s="45">
        <f>B106/60</f>
        <v>6.6666666666666666E-2</v>
      </c>
      <c r="C107" s="45">
        <f>C106/266</f>
        <v>4.1353383458646614E-2</v>
      </c>
      <c r="D107" s="45">
        <f>D106/174</f>
        <v>8.0459770114942528E-2</v>
      </c>
      <c r="E107" s="45">
        <f>E106/627</f>
        <v>7.4960127591706532E-2</v>
      </c>
      <c r="F107" s="45">
        <f>F106/1263</f>
        <v>7.6801266825019796E-2</v>
      </c>
      <c r="G107" s="45">
        <f>G106/479</f>
        <v>7.0981210855949897E-2</v>
      </c>
      <c r="H107" s="63">
        <f>H106/59</f>
        <v>6.7796610169491525E-2</v>
      </c>
      <c r="I107" s="60">
        <f>I106/2928</f>
        <v>7.2062841530054642E-2</v>
      </c>
    </row>
    <row r="108" spans="1:12" ht="14.25" thickBot="1" x14ac:dyDescent="0.2"/>
    <row r="109" spans="1:12" ht="20.100000000000001" customHeight="1" thickTop="1" x14ac:dyDescent="0.15">
      <c r="A109" s="22" t="s">
        <v>30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4"/>
    </row>
    <row r="110" spans="1:12" ht="20.100000000000001" customHeight="1" x14ac:dyDescent="0.15">
      <c r="A110" s="56" t="s">
        <v>48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50"/>
    </row>
    <row r="111" spans="1:12" ht="20.100000000000001" customHeight="1" x14ac:dyDescent="0.15">
      <c r="A111" s="56" t="s">
        <v>49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50"/>
    </row>
    <row r="112" spans="1:12" ht="20.100000000000001" customHeight="1" x14ac:dyDescent="0.15">
      <c r="A112" s="56" t="s">
        <v>67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50"/>
    </row>
    <row r="113" spans="1:12" ht="20.100000000000001" customHeight="1" x14ac:dyDescent="0.15">
      <c r="A113" s="56" t="s">
        <v>68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50"/>
    </row>
    <row r="114" spans="1:12" s="1" customFormat="1" ht="20.100000000000001" customHeight="1" thickBot="1" x14ac:dyDescent="0.2">
      <c r="A114" s="28" t="s">
        <v>69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30"/>
    </row>
    <row r="115" spans="1:12" ht="14.25" thickTop="1" x14ac:dyDescent="0.15"/>
  </sheetData>
  <mergeCells count="82">
    <mergeCell ref="A102:A103"/>
    <mergeCell ref="A104:A105"/>
    <mergeCell ref="A106:A107"/>
    <mergeCell ref="A92:A93"/>
    <mergeCell ref="A94:A95"/>
    <mergeCell ref="A96:A97"/>
    <mergeCell ref="A98:A99"/>
    <mergeCell ref="A100:A101"/>
    <mergeCell ref="A11:A12"/>
    <mergeCell ref="A13:A14"/>
    <mergeCell ref="I44:I46"/>
    <mergeCell ref="J44:J46"/>
    <mergeCell ref="K44:K46"/>
    <mergeCell ref="G44:G46"/>
    <mergeCell ref="H44:H46"/>
    <mergeCell ref="F44:F46"/>
    <mergeCell ref="A44:A46"/>
    <mergeCell ref="B44:B46"/>
    <mergeCell ref="C44:C46"/>
    <mergeCell ref="D44:D46"/>
    <mergeCell ref="E44:E46"/>
    <mergeCell ref="A21:A30"/>
    <mergeCell ref="A31:A40"/>
    <mergeCell ref="B29:B30"/>
    <mergeCell ref="H8:H10"/>
    <mergeCell ref="A2:L2"/>
    <mergeCell ref="I8:I10"/>
    <mergeCell ref="A8:A10"/>
    <mergeCell ref="B8:B10"/>
    <mergeCell ref="C8:C10"/>
    <mergeCell ref="D8:D10"/>
    <mergeCell ref="E8:E10"/>
    <mergeCell ref="C70:C72"/>
    <mergeCell ref="D70:D72"/>
    <mergeCell ref="E70:E72"/>
    <mergeCell ref="F8:F10"/>
    <mergeCell ref="G8:G10"/>
    <mergeCell ref="F18:F20"/>
    <mergeCell ref="G18:G20"/>
    <mergeCell ref="A73:A74"/>
    <mergeCell ref="A75:A76"/>
    <mergeCell ref="B80:B82"/>
    <mergeCell ref="A70:A72"/>
    <mergeCell ref="B70:B72"/>
    <mergeCell ref="A80:A82"/>
    <mergeCell ref="I70:I72"/>
    <mergeCell ref="I89:I91"/>
    <mergeCell ref="G89:G91"/>
    <mergeCell ref="H89:H91"/>
    <mergeCell ref="A89:A91"/>
    <mergeCell ref="B89:B91"/>
    <mergeCell ref="C89:C91"/>
    <mergeCell ref="D89:D91"/>
    <mergeCell ref="E89:E91"/>
    <mergeCell ref="F89:F91"/>
    <mergeCell ref="F70:F72"/>
    <mergeCell ref="G70:G72"/>
    <mergeCell ref="H70:H72"/>
    <mergeCell ref="A85:A86"/>
    <mergeCell ref="H80:H82"/>
    <mergeCell ref="I80:I82"/>
    <mergeCell ref="J18:J20"/>
    <mergeCell ref="B21:B22"/>
    <mergeCell ref="B25:B26"/>
    <mergeCell ref="B23:B24"/>
    <mergeCell ref="B27:B28"/>
    <mergeCell ref="H18:H20"/>
    <mergeCell ref="I18:I20"/>
    <mergeCell ref="C18:C20"/>
    <mergeCell ref="D18:D20"/>
    <mergeCell ref="E18:E20"/>
    <mergeCell ref="B31:B32"/>
    <mergeCell ref="B33:B34"/>
    <mergeCell ref="B35:B36"/>
    <mergeCell ref="B37:B38"/>
    <mergeCell ref="B39:B40"/>
    <mergeCell ref="G80:G82"/>
    <mergeCell ref="A83:A84"/>
    <mergeCell ref="C80:C82"/>
    <mergeCell ref="D80:D82"/>
    <mergeCell ref="E80:E82"/>
    <mergeCell ref="F80:F82"/>
  </mergeCells>
  <phoneticPr fontId="1"/>
  <pageMargins left="0.7" right="0.7" top="0.75" bottom="0.75" header="0.3" footer="0.3"/>
  <pageSetup paperSize="9" scale="83" orientation="portrait" r:id="rId1"/>
  <rowBreaks count="1" manualBreakCount="1">
    <brk id="6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2017-07-18T08:15:52Z</dcterms:modified>
</cp:coreProperties>
</file>