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7500" tabRatio="714" activeTab="0"/>
  </bookViews>
  <sheets>
    <sheet name="参考２－①（H22）" sheetId="1" r:id="rId1"/>
    <sheet name="参考２－②（H21）" sheetId="2" r:id="rId2"/>
  </sheets>
  <definedNames>
    <definedName name="_xlnm.Print_Area" localSheetId="0">'参考２－①（H22）'!$A$1:$P$29</definedName>
    <definedName name="_xlnm.Print_Area" localSheetId="1">'参考２－②（H21）'!$A$1:$P$25</definedName>
  </definedNames>
  <calcPr fullCalcOnLoad="1"/>
</workbook>
</file>

<file path=xl/sharedStrings.xml><?xml version="1.0" encoding="utf-8"?>
<sst xmlns="http://schemas.openxmlformats.org/spreadsheetml/2006/main" count="87" uniqueCount="39">
  <si>
    <t>日本共産党</t>
  </si>
  <si>
    <t>自由民主党</t>
  </si>
  <si>
    <t>公  明  党</t>
  </si>
  <si>
    <t>民  主  党</t>
  </si>
  <si>
    <t>社会民主党</t>
  </si>
  <si>
    <t>総      計</t>
  </si>
  <si>
    <t xml:space="preserve">項目 </t>
  </si>
  <si>
    <t xml:space="preserve"> 区分</t>
  </si>
  <si>
    <t xml:space="preserve">個  人 </t>
  </si>
  <si>
    <t xml:space="preserve">団  体 </t>
  </si>
  <si>
    <t>政治団体</t>
  </si>
  <si>
    <t>寄附金額</t>
  </si>
  <si>
    <t>本年収入額   ①</t>
  </si>
  <si>
    <t>前年繰越額    ②</t>
  </si>
  <si>
    <t>収入総額    ③＝①＋②</t>
  </si>
  <si>
    <t>支出総額     ④</t>
  </si>
  <si>
    <t>交付金収入</t>
  </si>
  <si>
    <t>借入金収入</t>
  </si>
  <si>
    <t>事業収入</t>
  </si>
  <si>
    <t>政党匿名</t>
  </si>
  <si>
    <t>その他の政治団体合計</t>
  </si>
  <si>
    <t>計</t>
  </si>
  <si>
    <t>党費又は　　　会費</t>
  </si>
  <si>
    <t>その他の　　　収入</t>
  </si>
  <si>
    <t xml:space="preserve">政党の支部　合計 </t>
  </si>
  <si>
    <t>国民新党</t>
  </si>
  <si>
    <t>翌年繰越額 ③－④</t>
  </si>
  <si>
    <t>参考　２－①</t>
  </si>
  <si>
    <t>〔単位：千円・％〕</t>
  </si>
  <si>
    <t>(－)</t>
  </si>
  <si>
    <t>　　　　　収入項目別内訳（平成２１年分）</t>
  </si>
  <si>
    <t>参考　２－②</t>
  </si>
  <si>
    <t>民主党</t>
  </si>
  <si>
    <t>みんなの党</t>
  </si>
  <si>
    <t>※　本表の政党の順序は、平成２１年の本年収入額による。　※  (  )内は、本年収入額に占める比率である。  ※　※千円単位で四捨五入しているため、合計欄と表中の計が一致しない場合がある。</t>
  </si>
  <si>
    <t>たちあがれ日本</t>
  </si>
  <si>
    <t>新党改革</t>
  </si>
  <si>
    <t>※　本表の政党の順序は、平成２２年の本年収入額による。　※  (  )内は、本年収入額に占める比率である。  ※　※千円単位で四捨五入しているため、合計欄と表中の計が一致しない場合がある。</t>
  </si>
  <si>
    <t>　　　　　収入項目別内訳（平成２２年分）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</si>
</sst>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0.00_ "/>
    <numFmt numFmtId="183" formatCode="0.0_ "/>
    <numFmt numFmtId="184" formatCode="0.0;&quot;△ &quot;0.0"/>
    <numFmt numFmtId="185" formatCode="#,##0_);[Red]\(#,##0\)"/>
    <numFmt numFmtId="186" formatCode="0.0_);\(0.0\)"/>
    <numFmt numFmtId="187" formatCode="\(##0.0\)"/>
    <numFmt numFmtId="188" formatCode="\(###,##0\)"/>
    <numFmt numFmtId="189" formatCode="#,##0.0;&quot;△ &quot;#,##0.0"/>
    <numFmt numFmtId="190" formatCode="#,##0.0_ "/>
    <numFmt numFmtId="191" formatCode="0.0%"/>
  </numFmts>
  <fonts count="4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30"/>
      <name val="ＭＳ 明朝"/>
      <family val="1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70C0"/>
      <name val="ＭＳ 明朝"/>
      <family val="1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80" fontId="1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0" fontId="1" fillId="0" borderId="18" xfId="0" applyNumberFormat="1" applyFont="1" applyFill="1" applyBorder="1" applyAlignment="1">
      <alignment horizontal="right" vertical="center" wrapText="1"/>
    </xf>
    <xf numFmtId="38" fontId="1" fillId="0" borderId="13" xfId="49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3" xfId="49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180" fontId="44" fillId="0" borderId="15" xfId="0" applyNumberFormat="1" applyFont="1" applyFill="1" applyBorder="1" applyAlignment="1">
      <alignment horizontal="right" vertical="center" wrapText="1"/>
    </xf>
    <xf numFmtId="180" fontId="44" fillId="0" borderId="17" xfId="0" applyNumberFormat="1" applyFont="1" applyFill="1" applyBorder="1" applyAlignment="1">
      <alignment horizontal="right" vertical="center" wrapText="1"/>
    </xf>
    <xf numFmtId="180" fontId="44" fillId="0" borderId="12" xfId="0" applyNumberFormat="1" applyFont="1" applyFill="1" applyBorder="1" applyAlignment="1">
      <alignment horizontal="right" vertical="center" wrapText="1"/>
    </xf>
    <xf numFmtId="180" fontId="44" fillId="0" borderId="18" xfId="0" applyNumberFormat="1" applyFont="1" applyFill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3" fontId="44" fillId="0" borderId="14" xfId="0" applyNumberFormat="1" applyFont="1" applyBorder="1" applyAlignment="1">
      <alignment horizontal="right" vertical="center" wrapText="1"/>
    </xf>
    <xf numFmtId="3" fontId="44" fillId="0" borderId="16" xfId="0" applyNumberFormat="1" applyFont="1" applyBorder="1" applyAlignment="1">
      <alignment horizontal="right" vertical="center" wrapText="1"/>
    </xf>
    <xf numFmtId="38" fontId="44" fillId="0" borderId="13" xfId="49" applyFont="1" applyBorder="1" applyAlignment="1">
      <alignment horizontal="right" vertical="center" wrapText="1"/>
    </xf>
    <xf numFmtId="3" fontId="44" fillId="0" borderId="1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75" zoomScaleNormal="75" zoomScaleSheetLayoutView="75" zoomScalePageLayoutView="0" workbookViewId="0" topLeftCell="A1">
      <selection activeCell="E27" sqref="E27"/>
    </sheetView>
  </sheetViews>
  <sheetFormatPr defaultColWidth="11.375" defaultRowHeight="13.5"/>
  <cols>
    <col min="1" max="1" width="11.625" style="0" customWidth="1"/>
    <col min="2" max="16" width="11.125" style="0" customWidth="1"/>
  </cols>
  <sheetData>
    <row r="1" ht="21" customHeight="1">
      <c r="A1" s="17" t="s">
        <v>27</v>
      </c>
    </row>
    <row r="2" spans="1:16" ht="21" customHeight="1">
      <c r="A2" s="18" t="s">
        <v>38</v>
      </c>
      <c r="P2" s="21" t="s">
        <v>28</v>
      </c>
    </row>
    <row r="3" spans="1:16" ht="30" customHeight="1">
      <c r="A3" s="2" t="s">
        <v>6</v>
      </c>
      <c r="B3" s="38" t="s">
        <v>12</v>
      </c>
      <c r="C3" s="38" t="s">
        <v>22</v>
      </c>
      <c r="D3" s="40" t="s">
        <v>11</v>
      </c>
      <c r="E3" s="41"/>
      <c r="F3" s="41"/>
      <c r="G3" s="41"/>
      <c r="H3" s="42"/>
      <c r="I3" s="38" t="s">
        <v>18</v>
      </c>
      <c r="J3" s="38" t="s">
        <v>17</v>
      </c>
      <c r="K3" s="38" t="s">
        <v>16</v>
      </c>
      <c r="L3" s="38" t="s">
        <v>23</v>
      </c>
      <c r="M3" s="38" t="s">
        <v>13</v>
      </c>
      <c r="N3" s="38" t="s">
        <v>14</v>
      </c>
      <c r="O3" s="38" t="s">
        <v>15</v>
      </c>
      <c r="P3" s="38" t="s">
        <v>26</v>
      </c>
    </row>
    <row r="4" spans="1:16" ht="30" customHeight="1">
      <c r="A4" s="3" t="s">
        <v>7</v>
      </c>
      <c r="B4" s="39"/>
      <c r="C4" s="39"/>
      <c r="D4" s="11" t="s">
        <v>8</v>
      </c>
      <c r="E4" s="6" t="s">
        <v>9</v>
      </c>
      <c r="F4" s="6" t="s">
        <v>10</v>
      </c>
      <c r="G4" s="6" t="s">
        <v>19</v>
      </c>
      <c r="H4" s="7" t="s">
        <v>21</v>
      </c>
      <c r="I4" s="39"/>
      <c r="J4" s="39"/>
      <c r="K4" s="39"/>
      <c r="L4" s="39"/>
      <c r="M4" s="39"/>
      <c r="N4" s="39"/>
      <c r="O4" s="39"/>
      <c r="P4" s="39"/>
    </row>
    <row r="5" spans="1:16" ht="21" customHeight="1">
      <c r="A5" s="38" t="s">
        <v>0</v>
      </c>
      <c r="B5" s="9">
        <v>2667263</v>
      </c>
      <c r="C5" s="9">
        <v>310311</v>
      </c>
      <c r="D5" s="12">
        <v>857203</v>
      </c>
      <c r="E5" s="16">
        <v>0</v>
      </c>
      <c r="F5" s="20">
        <v>0</v>
      </c>
      <c r="G5" s="12">
        <v>477</v>
      </c>
      <c r="H5" s="13">
        <v>857680</v>
      </c>
      <c r="I5" s="9">
        <v>19485</v>
      </c>
      <c r="J5" s="9">
        <v>12800</v>
      </c>
      <c r="K5" s="9">
        <v>1434764</v>
      </c>
      <c r="L5" s="9">
        <v>32224</v>
      </c>
      <c r="M5" s="9">
        <v>434281</v>
      </c>
      <c r="N5" s="9">
        <v>3101545</v>
      </c>
      <c r="O5" s="9">
        <v>2608340</v>
      </c>
      <c r="P5" s="33">
        <v>493204</v>
      </c>
    </row>
    <row r="6" spans="1:16" ht="21" customHeight="1">
      <c r="A6" s="39"/>
      <c r="B6" s="27">
        <f aca="true" t="shared" si="0" ref="B6:L6">IF(B5=0,"(－)",B5/$B5*100)</f>
        <v>100</v>
      </c>
      <c r="C6" s="27">
        <f t="shared" si="0"/>
        <v>11.634060833146187</v>
      </c>
      <c r="D6" s="28">
        <f t="shared" si="0"/>
        <v>32.137925656375096</v>
      </c>
      <c r="E6" s="29" t="str">
        <f t="shared" si="0"/>
        <v>(－)</v>
      </c>
      <c r="F6" s="29" t="str">
        <f t="shared" si="0"/>
        <v>(－)</v>
      </c>
      <c r="G6" s="29">
        <f t="shared" si="0"/>
        <v>0.017883500802133124</v>
      </c>
      <c r="H6" s="30">
        <f t="shared" si="0"/>
        <v>32.15580915717723</v>
      </c>
      <c r="I6" s="27">
        <f t="shared" si="0"/>
        <v>0.7305241365399663</v>
      </c>
      <c r="J6" s="27">
        <f t="shared" si="0"/>
        <v>0.4798926839985408</v>
      </c>
      <c r="K6" s="27">
        <f t="shared" si="0"/>
        <v>53.791620848787694</v>
      </c>
      <c r="L6" s="27">
        <f t="shared" si="0"/>
        <v>1.2081298319663265</v>
      </c>
      <c r="M6" s="10"/>
      <c r="N6" s="10"/>
      <c r="O6" s="10"/>
      <c r="P6" s="32"/>
    </row>
    <row r="7" spans="1:16" ht="21" customHeight="1">
      <c r="A7" s="38" t="s">
        <v>1</v>
      </c>
      <c r="B7" s="9">
        <v>1066119</v>
      </c>
      <c r="C7" s="9">
        <v>64849</v>
      </c>
      <c r="D7" s="9">
        <v>267252</v>
      </c>
      <c r="E7" s="9">
        <v>207502</v>
      </c>
      <c r="F7" s="9">
        <v>49301</v>
      </c>
      <c r="G7" s="9">
        <v>0</v>
      </c>
      <c r="H7" s="13">
        <v>524055</v>
      </c>
      <c r="I7" s="9">
        <v>140134</v>
      </c>
      <c r="J7" s="9">
        <v>5268</v>
      </c>
      <c r="K7" s="9">
        <v>308437</v>
      </c>
      <c r="L7" s="9">
        <v>23376</v>
      </c>
      <c r="M7" s="9">
        <v>670716</v>
      </c>
      <c r="N7" s="9">
        <v>1736835</v>
      </c>
      <c r="O7" s="9">
        <v>1118923</v>
      </c>
      <c r="P7" s="33">
        <f>N7-O7</f>
        <v>617912</v>
      </c>
    </row>
    <row r="8" spans="1:16" ht="21" customHeight="1">
      <c r="A8" s="39"/>
      <c r="B8" s="27">
        <f aca="true" t="shared" si="1" ref="B8:L8">IF(B7=0,"(－)",B7/$B7*100)</f>
        <v>100</v>
      </c>
      <c r="C8" s="27">
        <f t="shared" si="1"/>
        <v>6.082716844930069</v>
      </c>
      <c r="D8" s="27">
        <f t="shared" si="1"/>
        <v>25.06774572069347</v>
      </c>
      <c r="E8" s="27">
        <f t="shared" si="1"/>
        <v>19.46330569101573</v>
      </c>
      <c r="F8" s="27">
        <f t="shared" si="1"/>
        <v>4.624343061140454</v>
      </c>
      <c r="G8" s="27" t="str">
        <f t="shared" si="1"/>
        <v>(－)</v>
      </c>
      <c r="H8" s="30">
        <f t="shared" si="1"/>
        <v>49.15539447284966</v>
      </c>
      <c r="I8" s="27">
        <f t="shared" si="1"/>
        <v>13.144311282324017</v>
      </c>
      <c r="J8" s="27">
        <f t="shared" si="1"/>
        <v>0.49412870420656607</v>
      </c>
      <c r="K8" s="27">
        <f t="shared" si="1"/>
        <v>28.930822919392675</v>
      </c>
      <c r="L8" s="27">
        <f t="shared" si="1"/>
        <v>2.1926257762970174</v>
      </c>
      <c r="M8" s="27"/>
      <c r="N8" s="32"/>
      <c r="O8" s="8"/>
      <c r="P8" s="32"/>
    </row>
    <row r="9" spans="1:16" ht="21" customHeight="1">
      <c r="A9" s="38" t="s">
        <v>32</v>
      </c>
      <c r="B9" s="9">
        <v>859876</v>
      </c>
      <c r="C9" s="9">
        <v>16652</v>
      </c>
      <c r="D9" s="9">
        <v>149992</v>
      </c>
      <c r="E9" s="9">
        <v>85314</v>
      </c>
      <c r="F9" s="9">
        <v>102561</v>
      </c>
      <c r="G9" s="9">
        <v>0</v>
      </c>
      <c r="H9" s="13">
        <v>337868</v>
      </c>
      <c r="I9" s="9">
        <v>142910</v>
      </c>
      <c r="J9" s="9">
        <v>34039</v>
      </c>
      <c r="K9" s="9">
        <v>316442</v>
      </c>
      <c r="L9" s="9">
        <v>11965</v>
      </c>
      <c r="M9" s="9">
        <v>240843</v>
      </c>
      <c r="N9" s="9">
        <v>1100719</v>
      </c>
      <c r="O9" s="9">
        <v>858196</v>
      </c>
      <c r="P9" s="33">
        <f>N9-O9</f>
        <v>242523</v>
      </c>
    </row>
    <row r="10" spans="1:16" ht="21" customHeight="1">
      <c r="A10" s="39"/>
      <c r="B10" s="27">
        <f aca="true" t="shared" si="2" ref="B10:L10">IF(B9=0,"(－)",B9/$B9*100)</f>
        <v>100</v>
      </c>
      <c r="C10" s="27">
        <f t="shared" si="2"/>
        <v>1.936558294451758</v>
      </c>
      <c r="D10" s="27">
        <f t="shared" si="2"/>
        <v>17.44344533397839</v>
      </c>
      <c r="E10" s="27">
        <f t="shared" si="2"/>
        <v>9.921663123520135</v>
      </c>
      <c r="F10" s="27">
        <f t="shared" si="2"/>
        <v>11.9274174415846</v>
      </c>
      <c r="G10" s="27" t="str">
        <f t="shared" si="2"/>
        <v>(－)</v>
      </c>
      <c r="H10" s="30">
        <f t="shared" si="2"/>
        <v>39.29264219492113</v>
      </c>
      <c r="I10" s="27">
        <f t="shared" si="2"/>
        <v>16.619838209230167</v>
      </c>
      <c r="J10" s="27">
        <f t="shared" si="2"/>
        <v>3.9585940298368603</v>
      </c>
      <c r="K10" s="27">
        <f t="shared" si="2"/>
        <v>36.80088756983565</v>
      </c>
      <c r="L10" s="27">
        <f t="shared" si="2"/>
        <v>1.3914797017244347</v>
      </c>
      <c r="M10" s="27"/>
      <c r="N10" s="32"/>
      <c r="O10" s="8"/>
      <c r="P10" s="32"/>
    </row>
    <row r="11" spans="1:16" ht="21" customHeight="1">
      <c r="A11" s="38" t="s">
        <v>2</v>
      </c>
      <c r="B11" s="9">
        <v>681347</v>
      </c>
      <c r="C11" s="9">
        <v>0</v>
      </c>
      <c r="D11" s="9">
        <v>253230</v>
      </c>
      <c r="E11" s="9">
        <v>12795</v>
      </c>
      <c r="F11" s="9">
        <v>15843</v>
      </c>
      <c r="G11" s="9">
        <v>0</v>
      </c>
      <c r="H11" s="13">
        <v>281869</v>
      </c>
      <c r="I11" s="9">
        <v>21773</v>
      </c>
      <c r="J11" s="9">
        <v>0</v>
      </c>
      <c r="K11" s="9">
        <v>376578</v>
      </c>
      <c r="L11" s="9">
        <v>1128</v>
      </c>
      <c r="M11" s="9">
        <v>211038</v>
      </c>
      <c r="N11" s="9">
        <v>892385</v>
      </c>
      <c r="O11" s="9">
        <v>674283</v>
      </c>
      <c r="P11" s="33">
        <f>N11-O11</f>
        <v>218102</v>
      </c>
    </row>
    <row r="12" spans="1:16" ht="21" customHeight="1">
      <c r="A12" s="39"/>
      <c r="B12" s="27">
        <f aca="true" t="shared" si="3" ref="B12:L12">IF(B11=0,"(－)",B11/$B11*100)</f>
        <v>100</v>
      </c>
      <c r="C12" s="27" t="str">
        <f t="shared" si="3"/>
        <v>(－)</v>
      </c>
      <c r="D12" s="27">
        <f t="shared" si="3"/>
        <v>37.16608424195014</v>
      </c>
      <c r="E12" s="27">
        <f t="shared" si="3"/>
        <v>1.8778977525401888</v>
      </c>
      <c r="F12" s="27">
        <f t="shared" si="3"/>
        <v>2.3252469006247916</v>
      </c>
      <c r="G12" s="27" t="str">
        <f t="shared" si="3"/>
        <v>(－)</v>
      </c>
      <c r="H12" s="30">
        <f t="shared" si="3"/>
        <v>41.36937566320832</v>
      </c>
      <c r="I12" s="27">
        <f t="shared" si="3"/>
        <v>3.1955816933221985</v>
      </c>
      <c r="J12" s="27" t="str">
        <f t="shared" si="3"/>
        <v>(－)</v>
      </c>
      <c r="K12" s="27">
        <f t="shared" si="3"/>
        <v>55.269635002429006</v>
      </c>
      <c r="L12" s="27">
        <f t="shared" si="3"/>
        <v>0.16555440913367198</v>
      </c>
      <c r="M12" s="27"/>
      <c r="N12" s="32"/>
      <c r="O12" s="8"/>
      <c r="P12" s="32"/>
    </row>
    <row r="13" spans="1:16" ht="21" customHeight="1">
      <c r="A13" s="38" t="s">
        <v>4</v>
      </c>
      <c r="B13" s="9">
        <v>48876</v>
      </c>
      <c r="C13" s="9">
        <v>0</v>
      </c>
      <c r="D13" s="9">
        <v>13755</v>
      </c>
      <c r="E13" s="9">
        <v>8580</v>
      </c>
      <c r="F13" s="9">
        <v>925</v>
      </c>
      <c r="G13" s="9">
        <v>0</v>
      </c>
      <c r="H13" s="13">
        <v>23260</v>
      </c>
      <c r="I13" s="9">
        <v>1408</v>
      </c>
      <c r="J13" s="9">
        <v>0</v>
      </c>
      <c r="K13" s="9">
        <v>23761</v>
      </c>
      <c r="L13" s="9">
        <v>447</v>
      </c>
      <c r="M13" s="9">
        <v>36049</v>
      </c>
      <c r="N13" s="9">
        <v>84925</v>
      </c>
      <c r="O13" s="9">
        <v>54632</v>
      </c>
      <c r="P13" s="33">
        <f>N13-O13</f>
        <v>30293</v>
      </c>
    </row>
    <row r="14" spans="1:16" ht="21" customHeight="1">
      <c r="A14" s="39"/>
      <c r="B14" s="27">
        <f aca="true" t="shared" si="4" ref="B14:L14">IF(B13=0,"(－)",B13/$B13*100)</f>
        <v>100</v>
      </c>
      <c r="C14" s="27" t="str">
        <f t="shared" si="4"/>
        <v>(－)</v>
      </c>
      <c r="D14" s="27">
        <f t="shared" si="4"/>
        <v>28.142646697765773</v>
      </c>
      <c r="E14" s="27">
        <f t="shared" si="4"/>
        <v>17.554628038301008</v>
      </c>
      <c r="F14" s="27">
        <f t="shared" si="4"/>
        <v>1.8925443980685817</v>
      </c>
      <c r="G14" s="27" t="str">
        <f t="shared" si="4"/>
        <v>(－)</v>
      </c>
      <c r="H14" s="30">
        <f t="shared" si="4"/>
        <v>47.58981913413536</v>
      </c>
      <c r="I14" s="27">
        <f t="shared" si="4"/>
        <v>2.88075947295196</v>
      </c>
      <c r="J14" s="27" t="str">
        <f t="shared" si="4"/>
        <v>(－)</v>
      </c>
      <c r="K14" s="27">
        <f t="shared" si="4"/>
        <v>48.61486210000818</v>
      </c>
      <c r="L14" s="27">
        <f t="shared" si="4"/>
        <v>0.914559292904493</v>
      </c>
      <c r="M14" s="27"/>
      <c r="N14" s="32"/>
      <c r="O14" s="8"/>
      <c r="P14" s="32"/>
    </row>
    <row r="15" spans="1:16" ht="21" customHeight="1">
      <c r="A15" s="38" t="s">
        <v>33</v>
      </c>
      <c r="B15" s="9">
        <v>14120</v>
      </c>
      <c r="C15" s="9">
        <v>0</v>
      </c>
      <c r="D15" s="9">
        <v>3873</v>
      </c>
      <c r="E15" s="9">
        <v>0</v>
      </c>
      <c r="F15" s="9">
        <v>0</v>
      </c>
      <c r="G15" s="9">
        <v>0</v>
      </c>
      <c r="H15" s="13">
        <v>3873</v>
      </c>
      <c r="I15" s="9">
        <v>0</v>
      </c>
      <c r="J15" s="9">
        <v>0</v>
      </c>
      <c r="K15" s="9">
        <v>10000</v>
      </c>
      <c r="L15" s="9">
        <v>247</v>
      </c>
      <c r="M15" s="9">
        <v>0</v>
      </c>
      <c r="N15" s="9">
        <v>14120</v>
      </c>
      <c r="O15" s="9">
        <v>14120</v>
      </c>
      <c r="P15" s="33">
        <f>N15-O15</f>
        <v>0</v>
      </c>
    </row>
    <row r="16" spans="1:16" ht="21" customHeight="1">
      <c r="A16" s="39"/>
      <c r="B16" s="27">
        <f aca="true" t="shared" si="5" ref="B16:L16">IF(B15=0,"(－)",B15/$B15*100)</f>
        <v>100</v>
      </c>
      <c r="C16" s="27" t="str">
        <f t="shared" si="5"/>
        <v>(－)</v>
      </c>
      <c r="D16" s="27">
        <f t="shared" si="5"/>
        <v>27.429178470254957</v>
      </c>
      <c r="E16" s="27" t="str">
        <f t="shared" si="5"/>
        <v>(－)</v>
      </c>
      <c r="F16" s="27" t="str">
        <f t="shared" si="5"/>
        <v>(－)</v>
      </c>
      <c r="G16" s="27" t="str">
        <f t="shared" si="5"/>
        <v>(－)</v>
      </c>
      <c r="H16" s="30">
        <f t="shared" si="5"/>
        <v>27.429178470254957</v>
      </c>
      <c r="I16" s="27" t="str">
        <f t="shared" si="5"/>
        <v>(－)</v>
      </c>
      <c r="J16" s="27" t="str">
        <f t="shared" si="5"/>
        <v>(－)</v>
      </c>
      <c r="K16" s="27">
        <f t="shared" si="5"/>
        <v>70.82152974504248</v>
      </c>
      <c r="L16" s="27">
        <f t="shared" si="5"/>
        <v>1.7492917847025495</v>
      </c>
      <c r="M16" s="27"/>
      <c r="N16" s="32"/>
      <c r="O16" s="8"/>
      <c r="P16" s="32"/>
    </row>
    <row r="17" spans="1:16" ht="21" customHeight="1">
      <c r="A17" s="38" t="s">
        <v>35</v>
      </c>
      <c r="B17" s="9">
        <v>10450</v>
      </c>
      <c r="C17" s="9">
        <v>0</v>
      </c>
      <c r="D17" s="9">
        <v>0</v>
      </c>
      <c r="E17" s="9">
        <v>10000</v>
      </c>
      <c r="F17" s="9">
        <v>0</v>
      </c>
      <c r="G17" s="9">
        <v>0</v>
      </c>
      <c r="H17" s="13">
        <v>10000</v>
      </c>
      <c r="I17" s="9">
        <v>0</v>
      </c>
      <c r="J17" s="9">
        <v>0</v>
      </c>
      <c r="K17" s="9">
        <v>450</v>
      </c>
      <c r="L17" s="9">
        <v>0</v>
      </c>
      <c r="M17" s="9">
        <v>0</v>
      </c>
      <c r="N17" s="9">
        <v>10450</v>
      </c>
      <c r="O17" s="9">
        <v>2413</v>
      </c>
      <c r="P17" s="33">
        <f>N17-O17</f>
        <v>8037</v>
      </c>
    </row>
    <row r="18" spans="1:16" ht="21" customHeight="1">
      <c r="A18" s="39"/>
      <c r="B18" s="27">
        <f aca="true" t="shared" si="6" ref="B18:L18">IF(B17=0,"(－)",B17/$B17*100)</f>
        <v>100</v>
      </c>
      <c r="C18" s="27" t="str">
        <f t="shared" si="6"/>
        <v>(－)</v>
      </c>
      <c r="D18" s="27" t="str">
        <f t="shared" si="6"/>
        <v>(－)</v>
      </c>
      <c r="E18" s="27">
        <f t="shared" si="6"/>
        <v>95.69377990430623</v>
      </c>
      <c r="F18" s="27" t="str">
        <f t="shared" si="6"/>
        <v>(－)</v>
      </c>
      <c r="G18" s="27" t="str">
        <f t="shared" si="6"/>
        <v>(－)</v>
      </c>
      <c r="H18" s="30">
        <f t="shared" si="6"/>
        <v>95.69377990430623</v>
      </c>
      <c r="I18" s="27" t="str">
        <f t="shared" si="6"/>
        <v>(－)</v>
      </c>
      <c r="J18" s="27" t="str">
        <f t="shared" si="6"/>
        <v>(－)</v>
      </c>
      <c r="K18" s="27">
        <f t="shared" si="6"/>
        <v>4.30622009569378</v>
      </c>
      <c r="L18" s="27" t="str">
        <f t="shared" si="6"/>
        <v>(－)</v>
      </c>
      <c r="M18" s="27"/>
      <c r="N18" s="32"/>
      <c r="O18" s="8"/>
      <c r="P18" s="32"/>
    </row>
    <row r="19" spans="1:16" ht="21" customHeight="1">
      <c r="A19" s="38" t="s">
        <v>36</v>
      </c>
      <c r="B19" s="9">
        <v>10010</v>
      </c>
      <c r="C19" s="9">
        <v>0</v>
      </c>
      <c r="D19" s="9">
        <v>10</v>
      </c>
      <c r="E19" s="9">
        <v>0</v>
      </c>
      <c r="F19" s="9">
        <v>0</v>
      </c>
      <c r="G19" s="9">
        <v>0</v>
      </c>
      <c r="H19" s="13">
        <v>10</v>
      </c>
      <c r="I19" s="9">
        <v>0</v>
      </c>
      <c r="J19" s="9">
        <v>0</v>
      </c>
      <c r="K19" s="9">
        <v>10000</v>
      </c>
      <c r="L19" s="9">
        <v>0</v>
      </c>
      <c r="M19" s="9">
        <v>0</v>
      </c>
      <c r="N19" s="9">
        <v>10010</v>
      </c>
      <c r="O19" s="9">
        <v>10008</v>
      </c>
      <c r="P19" s="33">
        <f>N19-O19</f>
        <v>2</v>
      </c>
    </row>
    <row r="20" spans="1:16" ht="21" customHeight="1">
      <c r="A20" s="39"/>
      <c r="B20" s="27">
        <f aca="true" t="shared" si="7" ref="B20:L20">IF(B19=0,"(－)",B19/$B19*100)</f>
        <v>100</v>
      </c>
      <c r="C20" s="27" t="str">
        <f t="shared" si="7"/>
        <v>(－)</v>
      </c>
      <c r="D20" s="27">
        <f t="shared" si="7"/>
        <v>0.0999000999000999</v>
      </c>
      <c r="E20" s="27" t="str">
        <f t="shared" si="7"/>
        <v>(－)</v>
      </c>
      <c r="F20" s="27" t="str">
        <f t="shared" si="7"/>
        <v>(－)</v>
      </c>
      <c r="G20" s="27" t="str">
        <f t="shared" si="7"/>
        <v>(－)</v>
      </c>
      <c r="H20" s="30">
        <f t="shared" si="7"/>
        <v>0.0999000999000999</v>
      </c>
      <c r="I20" s="27" t="str">
        <f t="shared" si="7"/>
        <v>(－)</v>
      </c>
      <c r="J20" s="27" t="str">
        <f t="shared" si="7"/>
        <v>(－)</v>
      </c>
      <c r="K20" s="27">
        <f t="shared" si="7"/>
        <v>99.9000999000999</v>
      </c>
      <c r="L20" s="27" t="str">
        <f t="shared" si="7"/>
        <v>(－)</v>
      </c>
      <c r="M20" s="27"/>
      <c r="N20" s="32"/>
      <c r="O20" s="8"/>
      <c r="P20" s="32"/>
    </row>
    <row r="21" spans="1:16" ht="21" customHeight="1">
      <c r="A21" s="3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3">
        <v>0</v>
      </c>
      <c r="I21" s="9">
        <v>0</v>
      </c>
      <c r="J21" s="9">
        <v>0</v>
      </c>
      <c r="K21" s="9">
        <v>0</v>
      </c>
      <c r="L21" s="9">
        <v>0</v>
      </c>
      <c r="M21" s="9">
        <v>4</v>
      </c>
      <c r="N21" s="9">
        <v>4</v>
      </c>
      <c r="O21" s="9">
        <v>0</v>
      </c>
      <c r="P21" s="33">
        <f>N21-O21</f>
        <v>4</v>
      </c>
    </row>
    <row r="22" spans="1:16" ht="21" customHeight="1">
      <c r="A22" s="39"/>
      <c r="B22" s="27" t="str">
        <f aca="true" t="shared" si="8" ref="B22:L22">IF(B21=0,"(－)",B21/$B21*100)</f>
        <v>(－)</v>
      </c>
      <c r="C22" s="27" t="str">
        <f t="shared" si="8"/>
        <v>(－)</v>
      </c>
      <c r="D22" s="27" t="str">
        <f t="shared" si="8"/>
        <v>(－)</v>
      </c>
      <c r="E22" s="27" t="str">
        <f t="shared" si="8"/>
        <v>(－)</v>
      </c>
      <c r="F22" s="27" t="str">
        <f t="shared" si="8"/>
        <v>(－)</v>
      </c>
      <c r="G22" s="27" t="str">
        <f t="shared" si="8"/>
        <v>(－)</v>
      </c>
      <c r="H22" s="30" t="str">
        <f t="shared" si="8"/>
        <v>(－)</v>
      </c>
      <c r="I22" s="27" t="str">
        <f t="shared" si="8"/>
        <v>(－)</v>
      </c>
      <c r="J22" s="27" t="str">
        <f t="shared" si="8"/>
        <v>(－)</v>
      </c>
      <c r="K22" s="27" t="str">
        <f t="shared" si="8"/>
        <v>(－)</v>
      </c>
      <c r="L22" s="27" t="str">
        <f t="shared" si="8"/>
        <v>(－)</v>
      </c>
      <c r="M22" s="27"/>
      <c r="N22" s="32"/>
      <c r="O22" s="8"/>
      <c r="P22" s="32"/>
    </row>
    <row r="23" spans="1:16" ht="21" customHeight="1">
      <c r="A23" s="38" t="s">
        <v>24</v>
      </c>
      <c r="B23" s="33">
        <f>SUM(C23,H23,I23,J23,K23,L23)</f>
        <v>5358060.958000001</v>
      </c>
      <c r="C23" s="9">
        <v>391811.38</v>
      </c>
      <c r="D23" s="9">
        <v>1545315.502</v>
      </c>
      <c r="E23" s="9">
        <f>324920.889-730</f>
        <v>324190.889</v>
      </c>
      <c r="F23" s="9">
        <v>168630.74</v>
      </c>
      <c r="G23" s="9">
        <v>477.44</v>
      </c>
      <c r="H23" s="33">
        <f>SUM(D23:G23)</f>
        <v>2038614.571</v>
      </c>
      <c r="I23" s="9">
        <v>325709.864</v>
      </c>
      <c r="J23" s="9">
        <v>52107.298</v>
      </c>
      <c r="K23" s="9">
        <v>2480430.9</v>
      </c>
      <c r="L23" s="9">
        <v>69386.945</v>
      </c>
      <c r="M23" s="9">
        <v>1592931</v>
      </c>
      <c r="N23" s="33">
        <f>B23+M23</f>
        <v>6950991.958000001</v>
      </c>
      <c r="O23" s="9">
        <f>5341639.005-723.323</f>
        <v>5340915.682</v>
      </c>
      <c r="P23" s="33">
        <v>1610077</v>
      </c>
    </row>
    <row r="24" spans="1:16" ht="21" customHeight="1">
      <c r="A24" s="39"/>
      <c r="B24" s="27">
        <f aca="true" t="shared" si="9" ref="B24:L24">IF(B23=0,"(－)",B23/$B23*100)</f>
        <v>100</v>
      </c>
      <c r="C24" s="27">
        <f t="shared" si="9"/>
        <v>7.312559208849523</v>
      </c>
      <c r="D24" s="28">
        <f t="shared" si="9"/>
        <v>28.84094664307102</v>
      </c>
      <c r="E24" s="29">
        <f t="shared" si="9"/>
        <v>6.050526329230314</v>
      </c>
      <c r="F24" s="29">
        <f t="shared" si="9"/>
        <v>3.147234443987077</v>
      </c>
      <c r="G24" s="29">
        <f t="shared" si="9"/>
        <v>0.008910686230382374</v>
      </c>
      <c r="H24" s="30">
        <f t="shared" si="9"/>
        <v>38.04761810251879</v>
      </c>
      <c r="I24" s="27">
        <f t="shared" si="9"/>
        <v>6.078875670753427</v>
      </c>
      <c r="J24" s="27">
        <f t="shared" si="9"/>
        <v>0.9725028962613754</v>
      </c>
      <c r="K24" s="27">
        <f t="shared" si="9"/>
        <v>46.29344308404189</v>
      </c>
      <c r="L24" s="27">
        <f t="shared" si="9"/>
        <v>1.2950010375749816</v>
      </c>
      <c r="M24" s="31"/>
      <c r="N24" s="31"/>
      <c r="O24" s="31"/>
      <c r="P24" s="31"/>
    </row>
    <row r="25" spans="1:16" ht="21" customHeight="1">
      <c r="A25" s="38" t="s">
        <v>20</v>
      </c>
      <c r="B25" s="33">
        <f>SUM(C25,H25,I25,J25,K25,L25)</f>
        <v>3990717.747</v>
      </c>
      <c r="C25" s="9">
        <v>685293.029</v>
      </c>
      <c r="D25" s="9">
        <v>866892.696</v>
      </c>
      <c r="E25" s="9">
        <v>0</v>
      </c>
      <c r="F25" s="9">
        <v>1041824.654</v>
      </c>
      <c r="G25" s="9">
        <v>0</v>
      </c>
      <c r="H25" s="34">
        <f>SUM(D25:G25)</f>
        <v>1908717.35</v>
      </c>
      <c r="I25" s="9">
        <v>963695.624</v>
      </c>
      <c r="J25" s="9">
        <v>94583.889</v>
      </c>
      <c r="K25" s="9">
        <v>87271.614</v>
      </c>
      <c r="L25" s="9">
        <v>251156.241</v>
      </c>
      <c r="M25" s="9">
        <v>2561966.013</v>
      </c>
      <c r="N25" s="33">
        <f>B25+M25</f>
        <v>6552683.76</v>
      </c>
      <c r="O25" s="9">
        <v>3806737.279</v>
      </c>
      <c r="P25" s="33">
        <f>N25-O25</f>
        <v>2745946.4809999997</v>
      </c>
    </row>
    <row r="26" spans="1:16" ht="21" customHeight="1">
      <c r="A26" s="39"/>
      <c r="B26" s="27">
        <f aca="true" t="shared" si="10" ref="B26:L26">IF(B25=0,"(－)",B25/$B25*100)</f>
        <v>100</v>
      </c>
      <c r="C26" s="27">
        <f t="shared" si="10"/>
        <v>17.172174842862923</v>
      </c>
      <c r="D26" s="28">
        <f t="shared" si="10"/>
        <v>21.722726360481943</v>
      </c>
      <c r="E26" s="29" t="str">
        <f t="shared" si="10"/>
        <v>(－)</v>
      </c>
      <c r="F26" s="29">
        <f t="shared" si="10"/>
        <v>26.106197432358773</v>
      </c>
      <c r="G26" s="29" t="str">
        <f t="shared" si="10"/>
        <v>(－)</v>
      </c>
      <c r="H26" s="30">
        <f t="shared" si="10"/>
        <v>47.82892379284072</v>
      </c>
      <c r="I26" s="27">
        <f t="shared" si="10"/>
        <v>24.148428555851957</v>
      </c>
      <c r="J26" s="27">
        <f t="shared" si="10"/>
        <v>2.370097185427431</v>
      </c>
      <c r="K26" s="27">
        <f t="shared" si="10"/>
        <v>2.186865108804198</v>
      </c>
      <c r="L26" s="27">
        <f t="shared" si="10"/>
        <v>6.2935105142127705</v>
      </c>
      <c r="M26" s="32"/>
      <c r="N26" s="32"/>
      <c r="O26" s="32"/>
      <c r="P26" s="32"/>
    </row>
    <row r="27" spans="1:16" ht="21" customHeight="1">
      <c r="A27" s="38" t="s">
        <v>5</v>
      </c>
      <c r="B27" s="33">
        <f>B23+B25</f>
        <v>9348778.705</v>
      </c>
      <c r="C27" s="33">
        <f aca="true" t="shared" si="11" ref="C27:P27">C23+C25</f>
        <v>1077104.409</v>
      </c>
      <c r="D27" s="35">
        <f t="shared" si="11"/>
        <v>2412208.198</v>
      </c>
      <c r="E27" s="36">
        <f t="shared" si="11"/>
        <v>324190.889</v>
      </c>
      <c r="F27" s="36">
        <f t="shared" si="11"/>
        <v>1210455.3939999999</v>
      </c>
      <c r="G27" s="37">
        <f t="shared" si="11"/>
        <v>477.44</v>
      </c>
      <c r="H27" s="34">
        <f t="shared" si="11"/>
        <v>3947331.921</v>
      </c>
      <c r="I27" s="33">
        <f t="shared" si="11"/>
        <v>1289405.488</v>
      </c>
      <c r="J27" s="33">
        <f t="shared" si="11"/>
        <v>146691.187</v>
      </c>
      <c r="K27" s="33">
        <f t="shared" si="11"/>
        <v>2567702.514</v>
      </c>
      <c r="L27" s="33">
        <f t="shared" si="11"/>
        <v>320543.186</v>
      </c>
      <c r="M27" s="33">
        <f t="shared" si="11"/>
        <v>4154897.013</v>
      </c>
      <c r="N27" s="33">
        <f t="shared" si="11"/>
        <v>13503675.718</v>
      </c>
      <c r="O27" s="33">
        <f t="shared" si="11"/>
        <v>9147652.961</v>
      </c>
      <c r="P27" s="33">
        <f t="shared" si="11"/>
        <v>4356023.481</v>
      </c>
    </row>
    <row r="28" spans="1:16" ht="21" customHeight="1">
      <c r="A28" s="39"/>
      <c r="B28" s="27">
        <f aca="true" t="shared" si="12" ref="B28:L28">IF(B27=0,"(－)",B27/$B27*100)</f>
        <v>100</v>
      </c>
      <c r="C28" s="27">
        <f t="shared" si="12"/>
        <v>11.521338166063693</v>
      </c>
      <c r="D28" s="28">
        <f t="shared" si="12"/>
        <v>25.802388462889603</v>
      </c>
      <c r="E28" s="29">
        <f t="shared" si="12"/>
        <v>3.46773519012289</v>
      </c>
      <c r="F28" s="29">
        <f t="shared" si="12"/>
        <v>12.947738225449843</v>
      </c>
      <c r="G28" s="29">
        <f t="shared" si="12"/>
        <v>0.005106977232701542</v>
      </c>
      <c r="H28" s="30">
        <f t="shared" si="12"/>
        <v>42.22296885569504</v>
      </c>
      <c r="I28" s="27">
        <f t="shared" si="12"/>
        <v>13.792234565466696</v>
      </c>
      <c r="J28" s="27">
        <f t="shared" si="12"/>
        <v>1.5690946553430052</v>
      </c>
      <c r="K28" s="27">
        <f t="shared" si="12"/>
        <v>27.465646530136794</v>
      </c>
      <c r="L28" s="27">
        <f t="shared" si="12"/>
        <v>3.4287172272947712</v>
      </c>
      <c r="M28" s="32"/>
      <c r="N28" s="32"/>
      <c r="O28" s="32"/>
      <c r="P28" s="32"/>
    </row>
    <row r="29" spans="1:16" ht="27" customHeight="1">
      <c r="A29" s="1" t="s">
        <v>37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ht="18" customHeight="1">
      <c r="A30" s="1"/>
    </row>
  </sheetData>
  <sheetProtection/>
  <mergeCells count="23">
    <mergeCell ref="D3:H3"/>
    <mergeCell ref="A15:A16"/>
    <mergeCell ref="C3:C4"/>
    <mergeCell ref="P3:P4"/>
    <mergeCell ref="J3:J4"/>
    <mergeCell ref="K3:K4"/>
    <mergeCell ref="L3:L4"/>
    <mergeCell ref="A13:A14"/>
    <mergeCell ref="B3:B4"/>
    <mergeCell ref="M3:M4"/>
    <mergeCell ref="O3:O4"/>
    <mergeCell ref="I3:I4"/>
    <mergeCell ref="N3:N4"/>
    <mergeCell ref="A27:A28"/>
    <mergeCell ref="A23:A24"/>
    <mergeCell ref="A5:A6"/>
    <mergeCell ref="A7:A8"/>
    <mergeCell ref="A11:A12"/>
    <mergeCell ref="A25:A26"/>
    <mergeCell ref="A17:A18"/>
    <mergeCell ref="A19:A20"/>
    <mergeCell ref="A21:A22"/>
    <mergeCell ref="A9:A10"/>
  </mergeCells>
  <printOptions/>
  <pageMargins left="0.66" right="0.25" top="1" bottom="1" header="0.512" footer="0.512"/>
  <pageSetup fitToHeight="1" fitToWidth="1" horizontalDpi="600" verticalDpi="600" orientation="landscape" paperSize="9" scale="79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75" zoomScaleNormal="75" zoomScaleSheetLayoutView="75" zoomScalePageLayoutView="0" workbookViewId="0" topLeftCell="A1">
      <selection activeCell="O5" sqref="O5"/>
    </sheetView>
  </sheetViews>
  <sheetFormatPr defaultColWidth="11.375" defaultRowHeight="13.5"/>
  <cols>
    <col min="1" max="1" width="11.625" style="0" customWidth="1"/>
    <col min="2" max="16" width="11.125" style="0" customWidth="1"/>
  </cols>
  <sheetData>
    <row r="1" ht="21" customHeight="1">
      <c r="A1" s="17" t="s">
        <v>31</v>
      </c>
    </row>
    <row r="2" spans="1:16" ht="21" customHeight="1">
      <c r="A2" s="18" t="s">
        <v>30</v>
      </c>
      <c r="P2" s="21" t="s">
        <v>28</v>
      </c>
    </row>
    <row r="3" spans="1:16" ht="30" customHeight="1">
      <c r="A3" s="2" t="s">
        <v>6</v>
      </c>
      <c r="B3" s="38" t="s">
        <v>12</v>
      </c>
      <c r="C3" s="38" t="s">
        <v>22</v>
      </c>
      <c r="D3" s="40" t="s">
        <v>11</v>
      </c>
      <c r="E3" s="41"/>
      <c r="F3" s="41"/>
      <c r="G3" s="41"/>
      <c r="H3" s="42"/>
      <c r="I3" s="38" t="s">
        <v>18</v>
      </c>
      <c r="J3" s="38" t="s">
        <v>17</v>
      </c>
      <c r="K3" s="38" t="s">
        <v>16</v>
      </c>
      <c r="L3" s="38" t="s">
        <v>23</v>
      </c>
      <c r="M3" s="38" t="s">
        <v>13</v>
      </c>
      <c r="N3" s="38" t="s">
        <v>14</v>
      </c>
      <c r="O3" s="38" t="s">
        <v>15</v>
      </c>
      <c r="P3" s="38" t="s">
        <v>26</v>
      </c>
    </row>
    <row r="4" spans="1:16" ht="30" customHeight="1">
      <c r="A4" s="3" t="s">
        <v>7</v>
      </c>
      <c r="B4" s="39"/>
      <c r="C4" s="39"/>
      <c r="D4" s="11" t="s">
        <v>8</v>
      </c>
      <c r="E4" s="6" t="s">
        <v>9</v>
      </c>
      <c r="F4" s="6" t="s">
        <v>10</v>
      </c>
      <c r="G4" s="6" t="s">
        <v>19</v>
      </c>
      <c r="H4" s="7" t="s">
        <v>21</v>
      </c>
      <c r="I4" s="39"/>
      <c r="J4" s="39"/>
      <c r="K4" s="39"/>
      <c r="L4" s="39"/>
      <c r="M4" s="39"/>
      <c r="N4" s="39"/>
      <c r="O4" s="39"/>
      <c r="P4" s="39"/>
    </row>
    <row r="5" spans="1:16" ht="21" customHeight="1">
      <c r="A5" s="38" t="s">
        <v>0</v>
      </c>
      <c r="B5" s="9">
        <v>2667875.168</v>
      </c>
      <c r="C5" s="9">
        <v>330603.127</v>
      </c>
      <c r="D5" s="12">
        <v>825677.261</v>
      </c>
      <c r="E5" s="16">
        <v>0</v>
      </c>
      <c r="F5" s="20">
        <v>0</v>
      </c>
      <c r="G5" s="12">
        <v>184.853</v>
      </c>
      <c r="H5" s="13">
        <v>825862.1140000001</v>
      </c>
      <c r="I5" s="9">
        <v>12385.039</v>
      </c>
      <c r="J5" s="9">
        <v>11960</v>
      </c>
      <c r="K5" s="9">
        <v>1440514.211</v>
      </c>
      <c r="L5" s="9">
        <v>46550.677</v>
      </c>
      <c r="M5" s="9">
        <v>453486.298</v>
      </c>
      <c r="N5" s="9">
        <v>3121361.466</v>
      </c>
      <c r="O5" s="9">
        <v>2687079.974</v>
      </c>
      <c r="P5" s="9">
        <v>434281.4920000001</v>
      </c>
    </row>
    <row r="6" spans="1:16" ht="21" customHeight="1">
      <c r="A6" s="39"/>
      <c r="B6" s="8">
        <v>100</v>
      </c>
      <c r="C6" s="8">
        <v>12.39200135618939</v>
      </c>
      <c r="D6" s="14">
        <v>30.948871630263625</v>
      </c>
      <c r="E6" s="5" t="s">
        <v>29</v>
      </c>
      <c r="F6" s="5" t="s">
        <v>29</v>
      </c>
      <c r="G6" s="5">
        <v>0.006928847429491124</v>
      </c>
      <c r="H6" s="15">
        <v>30.955800477693117</v>
      </c>
      <c r="I6" s="8">
        <v>0.46422857967843273</v>
      </c>
      <c r="J6" s="8">
        <v>0.448296837252919</v>
      </c>
      <c r="K6" s="8">
        <v>53.994813111135784</v>
      </c>
      <c r="L6" s="8">
        <v>1.7448596380503514</v>
      </c>
      <c r="M6" s="10"/>
      <c r="N6" s="10"/>
      <c r="O6" s="10"/>
      <c r="P6" s="10"/>
    </row>
    <row r="7" spans="1:16" ht="21" customHeight="1">
      <c r="A7" s="38" t="s">
        <v>1</v>
      </c>
      <c r="B7" s="9">
        <v>1661687.95</v>
      </c>
      <c r="C7" s="9">
        <v>70034.112</v>
      </c>
      <c r="D7" s="9">
        <v>314337.907</v>
      </c>
      <c r="E7" s="9">
        <v>283222.615</v>
      </c>
      <c r="F7" s="9">
        <v>138005.75</v>
      </c>
      <c r="G7" s="9">
        <v>0</v>
      </c>
      <c r="H7" s="13">
        <v>735566.272</v>
      </c>
      <c r="I7" s="9">
        <v>148893.02</v>
      </c>
      <c r="J7" s="9">
        <v>26119.045</v>
      </c>
      <c r="K7" s="9">
        <v>665149.864</v>
      </c>
      <c r="L7" s="9">
        <v>15925.637</v>
      </c>
      <c r="M7" s="9">
        <v>698096.358</v>
      </c>
      <c r="N7" s="9">
        <v>2359784.308</v>
      </c>
      <c r="O7" s="9">
        <v>1684058.749</v>
      </c>
      <c r="P7" s="9">
        <v>675725.5590000001</v>
      </c>
    </row>
    <row r="8" spans="1:16" ht="21" customHeight="1">
      <c r="A8" s="39"/>
      <c r="B8" s="8">
        <v>100</v>
      </c>
      <c r="C8" s="8">
        <v>4.214636809516492</v>
      </c>
      <c r="D8" s="8">
        <v>18.916783202285366</v>
      </c>
      <c r="E8" s="8">
        <v>17.044272060828266</v>
      </c>
      <c r="F8" s="8">
        <v>8.305154406397424</v>
      </c>
      <c r="G8" s="8" t="s">
        <v>29</v>
      </c>
      <c r="H8" s="15">
        <v>44.266209669511056</v>
      </c>
      <c r="I8" s="8">
        <v>8.960347819817793</v>
      </c>
      <c r="J8" s="8">
        <v>1.5718381420530854</v>
      </c>
      <c r="K8" s="8">
        <v>40.02856637433039</v>
      </c>
      <c r="L8" s="8">
        <v>0.9584011847711842</v>
      </c>
      <c r="M8" s="8"/>
      <c r="N8" s="10"/>
      <c r="O8" s="8"/>
      <c r="P8" s="10"/>
    </row>
    <row r="9" spans="1:16" ht="21" customHeight="1">
      <c r="A9" s="38" t="s">
        <v>3</v>
      </c>
      <c r="B9" s="9">
        <v>961142.671</v>
      </c>
      <c r="C9" s="9">
        <v>13337.3</v>
      </c>
      <c r="D9" s="9">
        <v>146529.759</v>
      </c>
      <c r="E9" s="9">
        <v>106072.38</v>
      </c>
      <c r="F9" s="9">
        <v>97014.9</v>
      </c>
      <c r="G9" s="9">
        <v>1</v>
      </c>
      <c r="H9" s="13">
        <v>349618.039</v>
      </c>
      <c r="I9" s="9">
        <v>136776.05</v>
      </c>
      <c r="J9" s="9">
        <v>24352.872</v>
      </c>
      <c r="K9" s="9">
        <v>420409.025</v>
      </c>
      <c r="L9" s="9">
        <v>16649.385</v>
      </c>
      <c r="M9" s="9">
        <v>142446.919</v>
      </c>
      <c r="N9" s="9">
        <v>1103589.5899999999</v>
      </c>
      <c r="O9" s="9">
        <v>861741.677</v>
      </c>
      <c r="P9" s="9">
        <v>241847.91299999983</v>
      </c>
    </row>
    <row r="10" spans="1:16" ht="21" customHeight="1">
      <c r="A10" s="39"/>
      <c r="B10" s="8">
        <v>100</v>
      </c>
      <c r="C10" s="8">
        <v>1.3876503876498893</v>
      </c>
      <c r="D10" s="8">
        <v>15.245370268239814</v>
      </c>
      <c r="E10" s="8">
        <v>11.036070211058188</v>
      </c>
      <c r="F10" s="8">
        <v>10.093704392404403</v>
      </c>
      <c r="G10" s="8">
        <v>0.00010404282633290765</v>
      </c>
      <c r="H10" s="15">
        <v>36.37524891452873</v>
      </c>
      <c r="I10" s="8">
        <v>14.230566816651095</v>
      </c>
      <c r="J10" s="8">
        <v>2.5337416322035295</v>
      </c>
      <c r="K10" s="8">
        <v>43.74054317686203</v>
      </c>
      <c r="L10" s="8">
        <v>1.7322490721047177</v>
      </c>
      <c r="M10" s="8"/>
      <c r="N10" s="10"/>
      <c r="O10" s="8"/>
      <c r="P10" s="10"/>
    </row>
    <row r="11" spans="1:16" ht="21" customHeight="1">
      <c r="A11" s="38" t="s">
        <v>2</v>
      </c>
      <c r="B11" s="9">
        <v>778789.293</v>
      </c>
      <c r="C11" s="9">
        <v>550</v>
      </c>
      <c r="D11" s="9">
        <v>233392.378</v>
      </c>
      <c r="E11" s="9">
        <v>20320</v>
      </c>
      <c r="F11" s="9">
        <v>18140</v>
      </c>
      <c r="G11" s="9">
        <v>0</v>
      </c>
      <c r="H11" s="13">
        <v>271852.378</v>
      </c>
      <c r="I11" s="9">
        <v>20459.192</v>
      </c>
      <c r="J11" s="9">
        <v>4000</v>
      </c>
      <c r="K11" s="9">
        <v>480783.884</v>
      </c>
      <c r="L11" s="9">
        <v>1143.839</v>
      </c>
      <c r="M11" s="9">
        <v>131002.972</v>
      </c>
      <c r="N11" s="9">
        <v>909792.2649999999</v>
      </c>
      <c r="O11" s="9">
        <v>698753.96</v>
      </c>
      <c r="P11" s="9">
        <v>211038.30499999993</v>
      </c>
    </row>
    <row r="12" spans="1:16" ht="21" customHeight="1">
      <c r="A12" s="39"/>
      <c r="B12" s="8">
        <v>100</v>
      </c>
      <c r="C12" s="8">
        <v>0.07062243984907995</v>
      </c>
      <c r="D12" s="8">
        <v>29.968616684615874</v>
      </c>
      <c r="E12" s="8">
        <v>2.609178141333281</v>
      </c>
      <c r="F12" s="8">
        <v>2.329256470658746</v>
      </c>
      <c r="G12" s="8" t="s">
        <v>29</v>
      </c>
      <c r="H12" s="15">
        <v>34.907051296607904</v>
      </c>
      <c r="I12" s="8">
        <v>2.627051011601414</v>
      </c>
      <c r="J12" s="8">
        <v>0.5136177443569452</v>
      </c>
      <c r="K12" s="8">
        <v>61.73478350581279</v>
      </c>
      <c r="L12" s="8">
        <v>0.14687400177187593</v>
      </c>
      <c r="M12" s="8"/>
      <c r="N12" s="10"/>
      <c r="O12" s="8"/>
      <c r="P12" s="10"/>
    </row>
    <row r="13" spans="1:16" ht="21" customHeight="1">
      <c r="A13" s="38" t="s">
        <v>4</v>
      </c>
      <c r="B13" s="9">
        <v>38170.92</v>
      </c>
      <c r="C13" s="9">
        <v>0</v>
      </c>
      <c r="D13" s="9">
        <v>9658.04</v>
      </c>
      <c r="E13" s="9">
        <v>4920</v>
      </c>
      <c r="F13" s="9">
        <v>3578.394</v>
      </c>
      <c r="G13" s="9">
        <v>0</v>
      </c>
      <c r="H13" s="13">
        <v>18156.434</v>
      </c>
      <c r="I13" s="9">
        <v>2151.525</v>
      </c>
      <c r="J13" s="9">
        <v>0</v>
      </c>
      <c r="K13" s="9">
        <v>17510</v>
      </c>
      <c r="L13" s="9">
        <v>352.961</v>
      </c>
      <c r="M13" s="9">
        <v>42916.569</v>
      </c>
      <c r="N13" s="9">
        <v>81087.489</v>
      </c>
      <c r="O13" s="9">
        <v>45038.82</v>
      </c>
      <c r="P13" s="9">
        <v>36048.669</v>
      </c>
    </row>
    <row r="14" spans="1:16" ht="21" customHeight="1">
      <c r="A14" s="39"/>
      <c r="B14" s="8">
        <v>100</v>
      </c>
      <c r="C14" s="8" t="s">
        <v>29</v>
      </c>
      <c r="D14" s="8">
        <v>25.302088605671546</v>
      </c>
      <c r="E14" s="8">
        <v>12.889393286826726</v>
      </c>
      <c r="F14" s="8">
        <v>9.374660081548992</v>
      </c>
      <c r="G14" s="8" t="s">
        <v>29</v>
      </c>
      <c r="H14" s="15">
        <v>47.56614197404726</v>
      </c>
      <c r="I14" s="8">
        <v>5.6365552624877795</v>
      </c>
      <c r="J14" s="8" t="s">
        <v>29</v>
      </c>
      <c r="K14" s="8">
        <v>45.872617165108935</v>
      </c>
      <c r="L14" s="8">
        <v>0.9246855983560262</v>
      </c>
      <c r="M14" s="8"/>
      <c r="N14" s="10"/>
      <c r="O14" s="8"/>
      <c r="P14" s="10"/>
    </row>
    <row r="15" spans="1:16" ht="21" customHeight="1">
      <c r="A15" s="38" t="s">
        <v>25</v>
      </c>
      <c r="B15" s="9">
        <v>33663.657</v>
      </c>
      <c r="C15" s="9">
        <v>0</v>
      </c>
      <c r="D15" s="9">
        <v>11402.211</v>
      </c>
      <c r="E15" s="9">
        <v>7120.35</v>
      </c>
      <c r="F15" s="9">
        <v>11620.872</v>
      </c>
      <c r="G15" s="9">
        <v>0</v>
      </c>
      <c r="H15" s="13">
        <v>30143.433</v>
      </c>
      <c r="I15" s="9">
        <v>0</v>
      </c>
      <c r="J15" s="9">
        <v>3500</v>
      </c>
      <c r="K15" s="9">
        <v>0</v>
      </c>
      <c r="L15" s="9">
        <v>20.224</v>
      </c>
      <c r="M15" s="9">
        <v>2110.571</v>
      </c>
      <c r="N15" s="9">
        <v>35774.228</v>
      </c>
      <c r="O15" s="9">
        <v>33864.321</v>
      </c>
      <c r="P15" s="9">
        <v>1909.9069999999992</v>
      </c>
    </row>
    <row r="16" spans="1:16" ht="21" customHeight="1">
      <c r="A16" s="39"/>
      <c r="B16" s="8">
        <v>100</v>
      </c>
      <c r="C16" s="8" t="s">
        <v>29</v>
      </c>
      <c r="D16" s="8">
        <v>33.87098139694092</v>
      </c>
      <c r="E16" s="8">
        <v>21.15144531088824</v>
      </c>
      <c r="F16" s="8">
        <v>34.52052758260934</v>
      </c>
      <c r="G16" s="8" t="s">
        <v>29</v>
      </c>
      <c r="H16" s="15">
        <v>89.5429542904385</v>
      </c>
      <c r="I16" s="8" t="s">
        <v>29</v>
      </c>
      <c r="J16" s="8">
        <v>10.396969051817512</v>
      </c>
      <c r="K16" s="8" t="s">
        <v>29</v>
      </c>
      <c r="L16" s="8">
        <v>0.060076657743987835</v>
      </c>
      <c r="M16" s="8"/>
      <c r="N16" s="10"/>
      <c r="O16" s="8"/>
      <c r="P16" s="10"/>
    </row>
    <row r="17" spans="1:16" ht="21" customHeight="1">
      <c r="A17" s="38" t="s">
        <v>33</v>
      </c>
      <c r="B17" s="22">
        <v>944</v>
      </c>
      <c r="C17" s="22">
        <v>0</v>
      </c>
      <c r="D17" s="25">
        <v>944</v>
      </c>
      <c r="E17" s="23">
        <v>0</v>
      </c>
      <c r="F17" s="26">
        <v>0</v>
      </c>
      <c r="G17" s="26">
        <v>0</v>
      </c>
      <c r="H17" s="25">
        <v>944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4">
        <v>944</v>
      </c>
      <c r="O17" s="22">
        <v>944</v>
      </c>
      <c r="P17" s="24">
        <v>0</v>
      </c>
    </row>
    <row r="18" spans="1:16" ht="21" customHeight="1">
      <c r="A18" s="39"/>
      <c r="B18" s="8">
        <v>100</v>
      </c>
      <c r="C18" s="8" t="s">
        <v>29</v>
      </c>
      <c r="D18" s="8">
        <v>100</v>
      </c>
      <c r="E18" s="8" t="s">
        <v>29</v>
      </c>
      <c r="F18" s="8" t="s">
        <v>29</v>
      </c>
      <c r="G18" s="8" t="s">
        <v>29</v>
      </c>
      <c r="H18" s="15">
        <v>100</v>
      </c>
      <c r="I18" s="8" t="s">
        <v>29</v>
      </c>
      <c r="J18" s="8" t="s">
        <v>29</v>
      </c>
      <c r="K18" s="8" t="s">
        <v>29</v>
      </c>
      <c r="L18" s="8" t="s">
        <v>29</v>
      </c>
      <c r="M18" s="8"/>
      <c r="N18" s="10"/>
      <c r="O18" s="8"/>
      <c r="P18" s="10"/>
    </row>
    <row r="19" spans="1:16" ht="21" customHeight="1">
      <c r="A19" s="38" t="s">
        <v>24</v>
      </c>
      <c r="B19" s="9">
        <v>6142273</v>
      </c>
      <c r="C19" s="9">
        <v>414524.53899999993</v>
      </c>
      <c r="D19" s="9">
        <v>1541941.22</v>
      </c>
      <c r="E19" s="9">
        <v>421655.345</v>
      </c>
      <c r="F19" s="9">
        <v>268359.91599999997</v>
      </c>
      <c r="G19" s="9">
        <v>185.853</v>
      </c>
      <c r="H19" s="9">
        <v>2232142</v>
      </c>
      <c r="I19" s="9">
        <v>320664.82599999994</v>
      </c>
      <c r="J19" s="9">
        <v>69931.917</v>
      </c>
      <c r="K19" s="9">
        <v>3024366.9839999997</v>
      </c>
      <c r="L19" s="9">
        <v>80642.723</v>
      </c>
      <c r="M19" s="9">
        <v>1470059.687</v>
      </c>
      <c r="N19" s="9">
        <v>7612333.346</v>
      </c>
      <c r="O19" s="9">
        <v>6011481</v>
      </c>
      <c r="P19" s="9">
        <v>1600851.845</v>
      </c>
    </row>
    <row r="20" spans="1:16" ht="21" customHeight="1">
      <c r="A20" s="39"/>
      <c r="B20" s="8">
        <v>100</v>
      </c>
      <c r="C20" s="8">
        <v>6.74871564647159</v>
      </c>
      <c r="D20" s="14">
        <v>25.103752307981104</v>
      </c>
      <c r="E20" s="5">
        <v>6.864809574566289</v>
      </c>
      <c r="F20" s="5">
        <v>4.3690652629734945</v>
      </c>
      <c r="G20" s="5">
        <v>0.003025801686118478</v>
      </c>
      <c r="H20" s="15">
        <v>36.34065109121656</v>
      </c>
      <c r="I20" s="8">
        <v>5.22062151910213</v>
      </c>
      <c r="J20" s="8">
        <v>1.13853482253231</v>
      </c>
      <c r="K20" s="8">
        <v>49.238563378736174</v>
      </c>
      <c r="L20" s="8">
        <v>1.3129133628544352</v>
      </c>
      <c r="M20" s="10"/>
      <c r="N20" s="10"/>
      <c r="O20" s="10"/>
      <c r="P20" s="10"/>
    </row>
    <row r="21" spans="1:16" ht="21" customHeight="1">
      <c r="A21" s="38" t="s">
        <v>20</v>
      </c>
      <c r="B21" s="9">
        <v>3857829.781</v>
      </c>
      <c r="C21" s="9">
        <v>640661.538</v>
      </c>
      <c r="D21" s="9">
        <v>833243.283</v>
      </c>
      <c r="E21" s="9">
        <v>0</v>
      </c>
      <c r="F21" s="9">
        <v>1241823.574</v>
      </c>
      <c r="G21" s="9">
        <v>0</v>
      </c>
      <c r="H21" s="13">
        <v>2075066.857</v>
      </c>
      <c r="I21" s="9">
        <v>781382.996</v>
      </c>
      <c r="J21" s="9">
        <v>71700.49</v>
      </c>
      <c r="K21" s="9">
        <v>79129.481</v>
      </c>
      <c r="L21" s="9">
        <v>209888.419</v>
      </c>
      <c r="M21" s="9">
        <v>2731407.153</v>
      </c>
      <c r="N21" s="9">
        <v>6589236.934</v>
      </c>
      <c r="O21" s="9">
        <v>4002394.987</v>
      </c>
      <c r="P21" s="9">
        <v>2586841.947</v>
      </c>
    </row>
    <row r="22" spans="1:16" ht="21" customHeight="1">
      <c r="A22" s="39"/>
      <c r="B22" s="8">
        <v>100</v>
      </c>
      <c r="C22" s="8">
        <v>16.60678605249224</v>
      </c>
      <c r="D22" s="14">
        <v>21.598757081086468</v>
      </c>
      <c r="E22" s="5" t="s">
        <v>29</v>
      </c>
      <c r="F22" s="5">
        <v>32.18969328600348</v>
      </c>
      <c r="G22" s="5" t="s">
        <v>29</v>
      </c>
      <c r="H22" s="15">
        <v>53.78845036708996</v>
      </c>
      <c r="I22" s="8">
        <v>20.254470527661677</v>
      </c>
      <c r="J22" s="8">
        <v>1.858570597208006</v>
      </c>
      <c r="K22" s="8">
        <v>2.051139772670027</v>
      </c>
      <c r="L22" s="8">
        <v>5.440582682878096</v>
      </c>
      <c r="M22" s="10"/>
      <c r="N22" s="10"/>
      <c r="O22" s="10"/>
      <c r="P22" s="10"/>
    </row>
    <row r="23" spans="1:16" ht="21" customHeight="1">
      <c r="A23" s="38" t="s">
        <v>5</v>
      </c>
      <c r="B23" s="9">
        <v>10000102.781</v>
      </c>
      <c r="C23" s="9">
        <v>1055186.0769999998</v>
      </c>
      <c r="D23" s="12">
        <v>2375185</v>
      </c>
      <c r="E23" s="16">
        <v>421655.345</v>
      </c>
      <c r="F23" s="16">
        <v>1510183.49</v>
      </c>
      <c r="G23" s="19">
        <v>185.853</v>
      </c>
      <c r="H23" s="13">
        <v>4307208.857</v>
      </c>
      <c r="I23" s="9">
        <v>1102047.822</v>
      </c>
      <c r="J23" s="9">
        <v>141632.407</v>
      </c>
      <c r="K23" s="9">
        <v>3103496.465</v>
      </c>
      <c r="L23" s="9">
        <v>290531.142</v>
      </c>
      <c r="M23" s="9">
        <v>4201466.84</v>
      </c>
      <c r="N23" s="9">
        <v>14201570.280000001</v>
      </c>
      <c r="O23" s="9">
        <v>10013875.987</v>
      </c>
      <c r="P23" s="9">
        <v>4187693.7920000004</v>
      </c>
    </row>
    <row r="24" spans="1:16" ht="21" customHeight="1">
      <c r="A24" s="39"/>
      <c r="B24" s="8">
        <v>100</v>
      </c>
      <c r="C24" s="8">
        <v>10.551752318034499</v>
      </c>
      <c r="D24" s="14">
        <v>23.75160587861962</v>
      </c>
      <c r="E24" s="5">
        <v>4.216510112287415</v>
      </c>
      <c r="F24" s="5">
        <v>15.101679683426047</v>
      </c>
      <c r="G24" s="5">
        <v>0.0018585108980391392</v>
      </c>
      <c r="H24" s="15">
        <v>43.07164587531653</v>
      </c>
      <c r="I24" s="8">
        <v>11.02036495158699</v>
      </c>
      <c r="J24" s="8">
        <v>1.4163095130291943</v>
      </c>
      <c r="K24" s="8">
        <v>31.03464567280831</v>
      </c>
      <c r="L24" s="8">
        <v>2.9052815592256063</v>
      </c>
      <c r="M24" s="10"/>
      <c r="N24" s="10"/>
      <c r="O24" s="10"/>
      <c r="P24" s="10"/>
    </row>
    <row r="25" spans="1:16" ht="27" customHeight="1">
      <c r="A25" s="1" t="s">
        <v>34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ht="18" customHeight="1">
      <c r="A26" s="1"/>
    </row>
  </sheetData>
  <sheetProtection/>
  <mergeCells count="21">
    <mergeCell ref="A21:A22"/>
    <mergeCell ref="A7:A8"/>
    <mergeCell ref="A9:A10"/>
    <mergeCell ref="A11:A12"/>
    <mergeCell ref="A13:A14"/>
    <mergeCell ref="M3:M4"/>
    <mergeCell ref="A17:A18"/>
    <mergeCell ref="J3:J4"/>
    <mergeCell ref="A15:A16"/>
    <mergeCell ref="L3:L4"/>
    <mergeCell ref="I3:I4"/>
    <mergeCell ref="A19:A20"/>
    <mergeCell ref="K3:K4"/>
    <mergeCell ref="A23:A24"/>
    <mergeCell ref="N3:N4"/>
    <mergeCell ref="O3:O4"/>
    <mergeCell ref="P3:P4"/>
    <mergeCell ref="A5:A6"/>
    <mergeCell ref="B3:B4"/>
    <mergeCell ref="C3:C4"/>
    <mergeCell ref="D3:H3"/>
  </mergeCells>
  <printOptions/>
  <pageMargins left="0.66" right="0.25" top="1" bottom="1" header="0.512" footer="0.512"/>
  <pageSetup fitToHeight="1" fitToWidth="1" horizontalDpi="600" verticalDpi="600" orientation="landscape" paperSize="9" scale="7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2011-11-22T12:39:19Z</cp:lastPrinted>
  <dcterms:created xsi:type="dcterms:W3CDTF">2006-10-12T01:45:20Z</dcterms:created>
  <dcterms:modified xsi:type="dcterms:W3CDTF">2011-11-23T07:01:04Z</dcterms:modified>
  <cp:category/>
  <cp:version/>
  <cp:contentType/>
  <cp:contentStatus/>
</cp:coreProperties>
</file>